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fileSharing readOnlyRecommended="1"/>
  <workbookPr/>
  <mc:AlternateContent xmlns:mc="http://schemas.openxmlformats.org/markup-compatibility/2006">
    <mc:Choice Requires="x15">
      <x15ac:absPath xmlns:x15ac="http://schemas.microsoft.com/office/spreadsheetml/2010/11/ac" url="C:\Users\XMoua\Downloads\"/>
    </mc:Choice>
  </mc:AlternateContent>
  <xr:revisionPtr revIDLastSave="0" documentId="13_ncr:1_{821EA82F-D00B-444D-B26C-1815C82CC142}" xr6:coauthVersionLast="47" xr6:coauthVersionMax="47" xr10:uidLastSave="{00000000-0000-0000-0000-000000000000}"/>
  <workbookProtection workbookAlgorithmName="SHA-512" workbookHashValue="XOVWcj9P40jVATw9oje6T8+39kYKhglfcob0pUPFxh3fNysGsWhcSbIo84gY5qjavQ3W3Qe63Ux3U2+mSuXecg==" workbookSaltValue="OqbpzSOcUCf12skFlKGs0g==" workbookSpinCount="100000" lockStructure="1"/>
  <bookViews>
    <workbookView xWindow="28690" yWindow="-60" windowWidth="21820" windowHeight="13120" tabRatio="463" xr2:uid="{00000000-000D-0000-FFFF-FFFF00000000}"/>
  </bookViews>
  <sheets>
    <sheet name="Apps Approved" sheetId="1" r:id="rId1"/>
    <sheet name="Approved - No RA Signed" sheetId="24" r:id="rId2"/>
    <sheet name="Apps Denied" sheetId="20" r:id="rId3"/>
    <sheet name="Sheet2" sheetId="2" state="hidden" r:id="rId4"/>
    <sheet name="Sheet4" sheetId="4" state="hidden" r:id="rId5"/>
    <sheet name="Sheet5" sheetId="13" state="hidden" r:id="rId6"/>
  </sheets>
  <definedNames>
    <definedName name="_xlnm.Print_Titles" localSheetId="0">'Apps Approved'!$2:$2</definedName>
  </definedNames>
  <calcPr calcId="191028"/>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57" i="1" l="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L382" i="1"/>
  <c r="L383" i="1"/>
  <c r="L384" i="1"/>
  <c r="L385" i="1"/>
  <c r="L386" i="1"/>
  <c r="L387" i="1"/>
  <c r="L374" i="1"/>
  <c r="L375" i="1"/>
  <c r="L376" i="1"/>
  <c r="L377" i="1"/>
  <c r="L378" i="1"/>
  <c r="L379" i="1"/>
  <c r="L380" i="1"/>
  <c r="L381" i="1"/>
  <c r="L363" i="1"/>
  <c r="L364" i="1"/>
  <c r="L365" i="1"/>
  <c r="L366" i="1"/>
  <c r="L367" i="1"/>
  <c r="L368" i="1"/>
  <c r="L369" i="1"/>
  <c r="L370" i="1"/>
  <c r="L371" i="1"/>
  <c r="L372" i="1"/>
  <c r="L373" i="1"/>
  <c r="L358" i="1"/>
  <c r="L359" i="1"/>
  <c r="L360" i="1"/>
  <c r="L361" i="1"/>
  <c r="L362" i="1"/>
  <c r="L357" i="1"/>
  <c r="O356" i="1" l="1"/>
  <c r="L327" i="1"/>
  <c r="P388" i="1"/>
  <c r="R388" i="1"/>
  <c r="Q388" i="1"/>
  <c r="O329" i="1"/>
  <c r="O355" i="1"/>
  <c r="O349" i="1"/>
  <c r="O335" i="1"/>
  <c r="O351" i="1"/>
  <c r="O344" i="1"/>
  <c r="O345" i="1"/>
  <c r="O330" i="1"/>
  <c r="O336" i="1"/>
  <c r="O346" i="1"/>
  <c r="O343" i="1"/>
  <c r="O347" i="1"/>
  <c r="O342" i="1"/>
  <c r="O340" i="1"/>
  <c r="O354" i="1"/>
  <c r="O337" i="1"/>
  <c r="O341" i="1"/>
  <c r="O339" i="1"/>
  <c r="O338" i="1"/>
  <c r="O352" i="1"/>
  <c r="O332" i="1"/>
  <c r="O333" i="1"/>
  <c r="O348" i="1"/>
  <c r="O334" i="1"/>
  <c r="O353" i="1"/>
  <c r="O331" i="1"/>
  <c r="O350" i="1"/>
  <c r="O238" i="1"/>
  <c r="O193" i="1"/>
  <c r="B388" i="1" l="1"/>
  <c r="L328" i="1" l="1"/>
  <c r="L326" i="1"/>
  <c r="L324" i="1"/>
  <c r="L323" i="1"/>
  <c r="L322" i="1"/>
  <c r="L321" i="1"/>
  <c r="L315" i="1"/>
  <c r="L310" i="1"/>
  <c r="L303" i="1"/>
  <c r="L297" i="1"/>
  <c r="L302" i="1"/>
  <c r="M388" i="1" l="1"/>
  <c r="N388" i="1"/>
  <c r="K388" i="1" l="1"/>
  <c r="O48" i="1"/>
  <c r="O37" i="1"/>
  <c r="O194" i="1"/>
  <c r="O239" i="1"/>
  <c r="O118" i="1"/>
  <c r="O95" i="1"/>
  <c r="O328" i="1"/>
  <c r="O160" i="1"/>
  <c r="O192" i="1"/>
  <c r="O295" i="1"/>
  <c r="O94" i="1"/>
  <c r="O215" i="1"/>
  <c r="O117" i="1"/>
  <c r="O116" i="1"/>
  <c r="O191" i="1"/>
  <c r="O60" i="1"/>
  <c r="O327" i="1"/>
  <c r="O159" i="1"/>
  <c r="O214" i="1"/>
  <c r="O190" i="1"/>
  <c r="O326" i="1"/>
  <c r="O158" i="1"/>
  <c r="O93" i="1"/>
  <c r="O294" i="1"/>
  <c r="O157" i="1"/>
  <c r="O156" i="1"/>
  <c r="O213" i="1"/>
  <c r="O293" i="1"/>
  <c r="O189" i="1"/>
  <c r="O25" i="1"/>
  <c r="O92" i="1"/>
  <c r="O115" i="1"/>
  <c r="O188" i="1"/>
  <c r="O270" i="1"/>
  <c r="O237" i="1"/>
  <c r="O212" i="1"/>
  <c r="O187" i="1"/>
  <c r="O155" i="1"/>
  <c r="O114" i="1"/>
  <c r="O91" i="1"/>
  <c r="O59" i="1"/>
  <c r="O36" i="1"/>
  <c r="O292" i="1"/>
  <c r="O154" i="1"/>
  <c r="O236" i="1"/>
  <c r="O186" i="1"/>
  <c r="O211" i="1"/>
  <c r="O291" i="1"/>
  <c r="O24" i="1"/>
  <c r="O153" i="1"/>
  <c r="O152" i="1"/>
  <c r="O290" i="1"/>
  <c r="O58" i="1"/>
  <c r="O23" i="1"/>
  <c r="O47" i="1"/>
  <c r="O185" i="1"/>
  <c r="O90" i="1"/>
  <c r="O184" i="1"/>
  <c r="O89" i="1"/>
  <c r="O235" i="1"/>
  <c r="O324" i="1"/>
  <c r="O210" i="1"/>
  <c r="O46" i="1"/>
  <c r="O22" i="1"/>
  <c r="O35" i="1"/>
  <c r="O74" i="1"/>
  <c r="O45" i="1"/>
  <c r="O151" i="1"/>
  <c r="O183" i="1"/>
  <c r="O209" i="1"/>
  <c r="O21" i="1"/>
  <c r="O88" i="1"/>
  <c r="O150" i="1"/>
  <c r="O182" i="1"/>
  <c r="O34" i="1"/>
  <c r="O149" i="1"/>
  <c r="O208" i="1"/>
  <c r="O148" i="1"/>
  <c r="O113" i="1"/>
  <c r="O207" i="1"/>
  <c r="O112" i="1"/>
  <c r="O87" i="1"/>
  <c r="O269" i="1"/>
  <c r="O268" i="1"/>
  <c r="O267" i="1"/>
  <c r="O73" i="1"/>
  <c r="O44" i="1"/>
  <c r="O266" i="1"/>
  <c r="O147" i="1"/>
  <c r="O111" i="1"/>
  <c r="O33" i="1"/>
  <c r="O72" i="1"/>
  <c r="O289" i="1"/>
  <c r="O323" i="1"/>
  <c r="O265" i="1"/>
  <c r="O146" i="1"/>
  <c r="O288" i="1"/>
  <c r="O20" i="1"/>
  <c r="O206" i="1"/>
  <c r="O322" i="1"/>
  <c r="O145" i="1"/>
  <c r="O71" i="1"/>
  <c r="O287" i="1"/>
  <c r="O181" i="1"/>
  <c r="O286" i="1"/>
  <c r="O264" i="1"/>
  <c r="O144" i="1"/>
  <c r="O86" i="1"/>
  <c r="O263" i="1"/>
  <c r="O143" i="1"/>
  <c r="O85" i="1"/>
  <c r="O142" i="1"/>
  <c r="O43" i="1"/>
  <c r="O19" i="1"/>
  <c r="O205" i="1"/>
  <c r="O321" i="1"/>
  <c r="O57" i="1"/>
  <c r="O42" i="1"/>
  <c r="O320" i="1"/>
  <c r="O141" i="1"/>
  <c r="O180" i="1"/>
  <c r="O70" i="1"/>
  <c r="O319" i="1"/>
  <c r="O140" i="1"/>
  <c r="O285" i="1"/>
  <c r="O179" i="1"/>
  <c r="O18" i="1"/>
  <c r="O318" i="1"/>
  <c r="O69" i="1"/>
  <c r="O32" i="1"/>
  <c r="O262" i="1"/>
  <c r="O110" i="1"/>
  <c r="O178" i="1"/>
  <c r="O68" i="1"/>
  <c r="O261" i="1"/>
  <c r="O109" i="1"/>
  <c r="O284" i="1"/>
  <c r="O84" i="1"/>
  <c r="O177" i="1"/>
  <c r="O108" i="1"/>
  <c r="O107" i="1"/>
  <c r="O31" i="1"/>
  <c r="O234" i="1"/>
  <c r="O67" i="1"/>
  <c r="O83" i="1"/>
  <c r="O139" i="1"/>
  <c r="O66" i="1"/>
  <c r="O233" i="1"/>
  <c r="O30" i="1"/>
  <c r="O82" i="1"/>
  <c r="O283" i="1"/>
  <c r="O260" i="1"/>
  <c r="O232" i="1"/>
  <c r="O204" i="1"/>
  <c r="O106" i="1"/>
  <c r="O176" i="1"/>
  <c r="O81" i="1"/>
  <c r="O41" i="1"/>
  <c r="O203" i="1"/>
  <c r="O231" i="1"/>
  <c r="O202" i="1"/>
  <c r="O230" i="1"/>
  <c r="O175" i="1"/>
  <c r="O138" i="1"/>
  <c r="O259" i="1"/>
  <c r="O80" i="1"/>
  <c r="O282" i="1"/>
  <c r="O315" i="1"/>
  <c r="O313" i="1"/>
  <c r="O229" i="1"/>
  <c r="O79" i="1"/>
  <c r="O228" i="1"/>
  <c r="O174" i="1"/>
  <c r="O105" i="1"/>
  <c r="O258" i="1"/>
  <c r="O201" i="1"/>
  <c r="O78" i="1"/>
  <c r="O104" i="1"/>
  <c r="O227" i="1"/>
  <c r="O173" i="1"/>
  <c r="O257" i="1"/>
  <c r="O17" i="1"/>
  <c r="O200" i="1"/>
  <c r="O137" i="1"/>
  <c r="O226" i="1"/>
  <c r="O172" i="1"/>
  <c r="O16" i="1"/>
  <c r="O171" i="1"/>
  <c r="O312" i="1"/>
  <c r="O170" i="1"/>
  <c r="O103" i="1"/>
  <c r="O102" i="1"/>
  <c r="O256" i="1"/>
  <c r="O255" i="1"/>
  <c r="O254" i="1"/>
  <c r="O199" i="1"/>
  <c r="O65" i="1"/>
  <c r="O311" i="1"/>
  <c r="O253" i="1"/>
  <c r="O281" i="1"/>
  <c r="O40" i="1"/>
  <c r="O56" i="1"/>
  <c r="O77" i="1"/>
  <c r="O198" i="1"/>
  <c r="O101" i="1"/>
  <c r="O100" i="1"/>
  <c r="O252" i="1"/>
  <c r="O169" i="1"/>
  <c r="O136" i="1"/>
  <c r="O225" i="1"/>
  <c r="O310" i="1"/>
  <c r="O64" i="1"/>
  <c r="O29" i="1"/>
  <c r="O168" i="1"/>
  <c r="O251" i="1"/>
  <c r="O309" i="1"/>
  <c r="O99" i="1"/>
  <c r="O135" i="1"/>
  <c r="O55" i="1"/>
  <c r="O197" i="1"/>
  <c r="O134" i="1"/>
  <c r="O133" i="1"/>
  <c r="O132" i="1"/>
  <c r="O167" i="1"/>
  <c r="O54" i="1"/>
  <c r="O39" i="1"/>
  <c r="O250" i="1"/>
  <c r="O131" i="1"/>
  <c r="O130" i="1"/>
  <c r="O166" i="1"/>
  <c r="O249" i="1"/>
  <c r="O248" i="1"/>
  <c r="O53" i="1"/>
  <c r="O28" i="1"/>
  <c r="O280" i="1"/>
  <c r="O129" i="1"/>
  <c r="O15" i="1"/>
  <c r="O279" i="1"/>
  <c r="O98" i="1"/>
  <c r="O76" i="1"/>
  <c r="O14" i="1"/>
  <c r="O278" i="1"/>
  <c r="O128" i="1"/>
  <c r="O165" i="1"/>
  <c r="O224" i="1"/>
  <c r="O308" i="1"/>
  <c r="O307" i="1"/>
  <c r="O223" i="1"/>
  <c r="O164" i="1"/>
  <c r="O306" i="1"/>
  <c r="O163" i="1"/>
  <c r="O305" i="1"/>
  <c r="O304" i="1"/>
  <c r="O222" i="1"/>
  <c r="O127" i="1"/>
  <c r="O126" i="1"/>
  <c r="O52" i="1"/>
  <c r="O247" i="1"/>
  <c r="O51" i="1"/>
  <c r="O13" i="1"/>
  <c r="O63" i="1"/>
  <c r="O125" i="1"/>
  <c r="O277" i="1"/>
  <c r="O50" i="1"/>
  <c r="O246" i="1"/>
  <c r="O12" i="1"/>
  <c r="O196" i="1"/>
  <c r="O303" i="1"/>
  <c r="O11" i="1"/>
  <c r="O276" i="1"/>
  <c r="O275" i="1"/>
  <c r="O301" i="1"/>
  <c r="O221" i="1"/>
  <c r="O162" i="1"/>
  <c r="O124" i="1"/>
  <c r="O274" i="1"/>
  <c r="O220" i="1"/>
  <c r="O123" i="1"/>
  <c r="O273" i="1"/>
  <c r="O122" i="1"/>
  <c r="O300" i="1"/>
  <c r="O245" i="1"/>
  <c r="O299" i="1"/>
  <c r="O219" i="1"/>
  <c r="O298" i="1"/>
  <c r="O244" i="1"/>
  <c r="O62" i="1"/>
  <c r="O297" i="1"/>
  <c r="O121" i="1"/>
  <c r="O272" i="1"/>
  <c r="O27" i="1"/>
  <c r="O10" i="1"/>
  <c r="O9" i="1"/>
  <c r="O243" i="1"/>
  <c r="O8" i="1"/>
  <c r="O242" i="1"/>
  <c r="O7" i="1"/>
  <c r="O6" i="1"/>
  <c r="O241" i="1"/>
  <c r="O5" i="1"/>
  <c r="O218" i="1"/>
  <c r="O61" i="1"/>
  <c r="O4" i="1"/>
  <c r="O195" i="1"/>
  <c r="O26" i="1"/>
  <c r="O296" i="1"/>
  <c r="O240" i="1"/>
  <c r="O217" i="1"/>
  <c r="O161" i="1"/>
  <c r="O271" i="1"/>
  <c r="O120" i="1"/>
  <c r="O119" i="1"/>
  <c r="O216" i="1"/>
  <c r="O38" i="1"/>
  <c r="O49" i="1"/>
  <c r="O3" i="1"/>
  <c r="O97" i="1"/>
  <c r="O96" i="1"/>
  <c r="O75" i="1"/>
  <c r="O325" i="1"/>
  <c r="O317" i="1"/>
  <c r="O316" i="1"/>
  <c r="O314" i="1"/>
  <c r="O302" i="1"/>
  <c r="L305" i="1"/>
  <c r="L317" i="1"/>
  <c r="L296" i="1"/>
  <c r="L325" i="1"/>
  <c r="L318" i="1"/>
  <c r="L298" i="1"/>
  <c r="L316" i="1"/>
  <c r="L314" i="1"/>
  <c r="L319" i="1"/>
  <c r="L312" i="1"/>
  <c r="L301" i="1"/>
  <c r="L299" i="1"/>
  <c r="L306" i="1"/>
  <c r="L308" i="1"/>
  <c r="L300" i="1"/>
  <c r="L313" i="1"/>
  <c r="L304" i="1"/>
  <c r="L311" i="1"/>
  <c r="L307" i="1"/>
  <c r="L320" i="1"/>
  <c r="L309" i="1"/>
  <c r="L160" i="1" l="1"/>
  <c r="L120" i="1"/>
  <c r="L145" i="1"/>
  <c r="L140" i="1"/>
  <c r="L139" i="1"/>
  <c r="E21" i="2"/>
  <c r="T388" i="1"/>
  <c r="S388" i="1"/>
  <c r="L388" i="1" l="1"/>
  <c r="O388" i="1" l="1"/>
</calcChain>
</file>

<file path=xl/sharedStrings.xml><?xml version="1.0" encoding="utf-8"?>
<sst xmlns="http://schemas.openxmlformats.org/spreadsheetml/2006/main" count="3587" uniqueCount="1328">
  <si>
    <t>Applications Previously Approved w/ Signed Agreement</t>
  </si>
  <si>
    <t xml:space="preserve"> </t>
  </si>
  <si>
    <t>App. No.</t>
  </si>
  <si>
    <t>Year Approved</t>
  </si>
  <si>
    <t>Date Approved</t>
  </si>
  <si>
    <t>Applicant Name</t>
  </si>
  <si>
    <t>City</t>
  </si>
  <si>
    <t>Primary County</t>
  </si>
  <si>
    <t>County</t>
  </si>
  <si>
    <t>Project Type</t>
  </si>
  <si>
    <t>Use of Proceeds</t>
  </si>
  <si>
    <t>Qualified Property Amount Approved</t>
  </si>
  <si>
    <t>Estimated STE¹</t>
  </si>
  <si>
    <t>Estimated STE Used 
to Date¹</t>
  </si>
  <si>
    <t>Qualified Property Amount Reported</t>
  </si>
  <si>
    <t>% Reported</t>
  </si>
  <si>
    <t>Estimated 
Environmental 
Benefit</t>
  </si>
  <si>
    <t xml:space="preserve">Estimated 
Fiscal 
Benefit² </t>
  </si>
  <si>
    <t>Estimated 
Net Benefit²</t>
  </si>
  <si>
    <t xml:space="preserve">Est.
Total Jobs² </t>
  </si>
  <si>
    <t>Est. Jobs from STE²</t>
  </si>
  <si>
    <t>Project Status</t>
  </si>
  <si>
    <t>Project Address 1</t>
  </si>
  <si>
    <t>Project Address 2</t>
  </si>
  <si>
    <t>Project Address 3</t>
  </si>
  <si>
    <t>Project Address 4</t>
  </si>
  <si>
    <t>Assembly District 1</t>
  </si>
  <si>
    <t>Assembly District 2</t>
  </si>
  <si>
    <t>Senate District 1</t>
  </si>
  <si>
    <t>Senate District 2</t>
  </si>
  <si>
    <t xml:space="preserve"> 24-SM001</t>
  </si>
  <si>
    <t>Sparkz Inc.</t>
  </si>
  <si>
    <t>Sacramento; Livermore</t>
  </si>
  <si>
    <t>Sacramento</t>
  </si>
  <si>
    <t>Sacramento; Alameda</t>
  </si>
  <si>
    <t>Advanced Transportation</t>
  </si>
  <si>
    <t>Lithium Battery Material Manufacturing</t>
  </si>
  <si>
    <t>Active</t>
  </si>
  <si>
    <t>10-SM001</t>
  </si>
  <si>
    <t>Bowerman Power LFG, LLC</t>
  </si>
  <si>
    <t xml:space="preserve">Irvine  </t>
  </si>
  <si>
    <t>Orange</t>
  </si>
  <si>
    <t>Alternative Source</t>
  </si>
  <si>
    <t>Landfill Gas Capture and Production</t>
  </si>
  <si>
    <t>Inactive</t>
  </si>
  <si>
    <t>10-SM002</t>
  </si>
  <si>
    <t xml:space="preserve">ABEC Bidart Stockdale, LLC </t>
  </si>
  <si>
    <t xml:space="preserve">Bakersfield                          </t>
  </si>
  <si>
    <t>Kern</t>
  </si>
  <si>
    <t>Biogas Capture and Production</t>
  </si>
  <si>
    <t>Complete</t>
  </si>
  <si>
    <t>10-SM003</t>
  </si>
  <si>
    <t>Bakersfield</t>
  </si>
  <si>
    <t>10-SM004</t>
  </si>
  <si>
    <t xml:space="preserve">First Solar, Inc.  </t>
  </si>
  <si>
    <t>Santa Clara</t>
  </si>
  <si>
    <t>Solar Photovoltaic Manufacturing</t>
  </si>
  <si>
    <t>10-SM005</t>
  </si>
  <si>
    <t>Gallo Cattle Company</t>
  </si>
  <si>
    <t xml:space="preserve">Atwater  </t>
  </si>
  <si>
    <t>Merced</t>
  </si>
  <si>
    <t>10-SM006</t>
  </si>
  <si>
    <t xml:space="preserve">Solyndra LLC </t>
  </si>
  <si>
    <t xml:space="preserve">Fremont </t>
  </si>
  <si>
    <t>Alameda</t>
  </si>
  <si>
    <t>10-SM007</t>
  </si>
  <si>
    <t xml:space="preserve">The Solaria Corporation </t>
  </si>
  <si>
    <t>10-SM009</t>
  </si>
  <si>
    <t xml:space="preserve">Nanosolar Inc.  </t>
  </si>
  <si>
    <t>San Jose</t>
  </si>
  <si>
    <t>10-SM010</t>
  </si>
  <si>
    <t>Simbol, Inc.</t>
  </si>
  <si>
    <t>Calipatria; Niland; Brawley</t>
  </si>
  <si>
    <t>Imperial</t>
  </si>
  <si>
    <t>Lithium and Battery Material Manufacturing</t>
  </si>
  <si>
    <t>10-SM011</t>
  </si>
  <si>
    <t>Stion Corporation</t>
  </si>
  <si>
    <t>10-SM012</t>
  </si>
  <si>
    <t>SunPower Corporation</t>
  </si>
  <si>
    <t>Milpitas</t>
  </si>
  <si>
    <t>10-SM013</t>
  </si>
  <si>
    <t xml:space="preserve">NuvoSun Incorporated   </t>
  </si>
  <si>
    <t>10-SM014</t>
  </si>
  <si>
    <t xml:space="preserve">Calisolar Inc.    </t>
  </si>
  <si>
    <t>Sunnyvale</t>
  </si>
  <si>
    <t>10-SM015</t>
  </si>
  <si>
    <t>Bloom Energy Corporation</t>
  </si>
  <si>
    <t>Solid Oxide Fuel Cell Systems Manufacturing</t>
  </si>
  <si>
    <t>N/A</t>
  </si>
  <si>
    <t>10-SM016</t>
  </si>
  <si>
    <t>Quantum Fuel Systems Technologies Worldwide, Inc.</t>
  </si>
  <si>
    <t>Irvine</t>
  </si>
  <si>
    <t>10-SM020</t>
  </si>
  <si>
    <t>Ameresco Butte County LLC</t>
  </si>
  <si>
    <t>Paradise</t>
  </si>
  <si>
    <t>Butte</t>
  </si>
  <si>
    <t>10-SM021</t>
  </si>
  <si>
    <t>Ameresco Crazy Horse LLC</t>
  </si>
  <si>
    <t>Salinas</t>
  </si>
  <si>
    <t>Monterey</t>
  </si>
  <si>
    <t>10-SM022</t>
  </si>
  <si>
    <t>Ameresco Forward LLC</t>
  </si>
  <si>
    <t>Manteca</t>
  </si>
  <si>
    <t>San Joaquin</t>
  </si>
  <si>
    <t>10-SM023</t>
  </si>
  <si>
    <t>Ameresco Johnson Canyon LLC</t>
  </si>
  <si>
    <t>Gonzales</t>
  </si>
  <si>
    <t>10-SM024</t>
  </si>
  <si>
    <t>Ameresco San Joaquin LLC</t>
  </si>
  <si>
    <t>Linden</t>
  </si>
  <si>
    <t>10-SM025</t>
  </si>
  <si>
    <t>Ameresco Vasco Road LLC</t>
  </si>
  <si>
    <t xml:space="preserve">Livermore                 </t>
  </si>
  <si>
    <t>10-SM026</t>
  </si>
  <si>
    <t>BioFuels Point Loma, LLC</t>
  </si>
  <si>
    <t xml:space="preserve">San Diego </t>
  </si>
  <si>
    <t>San Diego</t>
  </si>
  <si>
    <t>Wastewater Treatment and Biogas Capture</t>
  </si>
  <si>
    <t>10-SM027</t>
  </si>
  <si>
    <t>Alta Devices, Inc.</t>
  </si>
  <si>
    <t>10-SM028</t>
  </si>
  <si>
    <t>California Institute of Technology</t>
  </si>
  <si>
    <t>Pasadena</t>
  </si>
  <si>
    <t>Los Angeles</t>
  </si>
  <si>
    <t>R&amp;D of Solar Fuel Generator Systems</t>
  </si>
  <si>
    <t>11-SM001</t>
  </si>
  <si>
    <t>Leyden Energy, Inc.</t>
  </si>
  <si>
    <t>Fremont</t>
  </si>
  <si>
    <t>Lithium-Ion Battery Manufacturing</t>
  </si>
  <si>
    <t>11-SM002</t>
  </si>
  <si>
    <t>MiaSolé</t>
  </si>
  <si>
    <t>11-SM003</t>
  </si>
  <si>
    <t>Alameda-Contra Costa Transit District</t>
  </si>
  <si>
    <t>Emeryville</t>
  </si>
  <si>
    <t>Demonstration Hydrogen Fuel Production</t>
  </si>
  <si>
    <t>11-SM005</t>
  </si>
  <si>
    <t>Recology East Bay</t>
  </si>
  <si>
    <t xml:space="preserve">Oakland                 </t>
  </si>
  <si>
    <t>Biomass Processing and Fuel Production</t>
  </si>
  <si>
    <t>11-SM006</t>
  </si>
  <si>
    <t>Mt. Poso Cogeneration Company, LLC</t>
  </si>
  <si>
    <t>11-SM009</t>
  </si>
  <si>
    <t>DTE Stockton, LLC</t>
  </si>
  <si>
    <t xml:space="preserve">Stockton                          </t>
  </si>
  <si>
    <t>11-SM010</t>
  </si>
  <si>
    <t>SCS Energy</t>
  </si>
  <si>
    <t xml:space="preserve">Fresno                              </t>
  </si>
  <si>
    <t>Fresno</t>
  </si>
  <si>
    <t>11-SM012</t>
  </si>
  <si>
    <t>CE Obsidian Energy, LLC</t>
  </si>
  <si>
    <t xml:space="preserve">Imperial                                      </t>
  </si>
  <si>
    <t xml:space="preserve">Geothermal Brine </t>
  </si>
  <si>
    <t>11-SM014</t>
  </si>
  <si>
    <t>SoloPower Inc.</t>
  </si>
  <si>
    <t xml:space="preserve">San Jose                                 </t>
  </si>
  <si>
    <t>11-SM015</t>
  </si>
  <si>
    <t>Amonix, Inc.</t>
  </si>
  <si>
    <t xml:space="preserve">Seal Beach; 
Milpitas </t>
  </si>
  <si>
    <t>Orange; 
Santa Clara</t>
  </si>
  <si>
    <t>11-SM016</t>
  </si>
  <si>
    <t>Tesla, Inc.</t>
  </si>
  <si>
    <t>Fremont;  
Hawthorne;  
Palo Alto; 
Menlo Park</t>
  </si>
  <si>
    <t>Alameda; 
Los Angeles; 
Santa Clara; 
San Mateo</t>
  </si>
  <si>
    <t>Electric Vehicle Manufacturing</t>
  </si>
  <si>
    <t>45500 Fremont Blvd. Fremont, CA 94538</t>
  </si>
  <si>
    <t xml:space="preserve">3203 Jack Northrop Ave. Hawthorne, CA </t>
  </si>
  <si>
    <t>3500 Deer Creek Rd. Palo Alto, CA 94304</t>
  </si>
  <si>
    <t>Menlo Park, San Mateo County</t>
  </si>
  <si>
    <t>11-SM019</t>
  </si>
  <si>
    <t>Zero Waste Energy Development Company, LLC</t>
  </si>
  <si>
    <t xml:space="preserve">San Jose                                  </t>
  </si>
  <si>
    <t>12-SM001</t>
  </si>
  <si>
    <t>Soraa, Inc.</t>
  </si>
  <si>
    <t xml:space="preserve">Fremont                          </t>
  </si>
  <si>
    <t>Energy Efficient LED Lighting Manufacturing</t>
  </si>
  <si>
    <t>12-SM003</t>
  </si>
  <si>
    <t xml:space="preserve">San Jose                          </t>
  </si>
  <si>
    <t>12-SM004</t>
  </si>
  <si>
    <t>Soitec Solar Industries LLC</t>
  </si>
  <si>
    <t xml:space="preserve">San Diego                       </t>
  </si>
  <si>
    <t>Concentrated Photovoltaic Manufacturing</t>
  </si>
  <si>
    <t>12-SM006</t>
  </si>
  <si>
    <t>John Galt Biogas Inc.</t>
  </si>
  <si>
    <t xml:space="preserve">Galt                         </t>
  </si>
  <si>
    <t>12-SM007</t>
  </si>
  <si>
    <t>Reflexite Soitec Optical Technology LLC</t>
  </si>
  <si>
    <t>12-SM008</t>
  </si>
  <si>
    <t>North Star Biofuels LLC</t>
  </si>
  <si>
    <t xml:space="preserve">Watsonville                             </t>
  </si>
  <si>
    <t>Santa Cruz</t>
  </si>
  <si>
    <t>Biodiesel Production</t>
  </si>
  <si>
    <t>12-SM009</t>
  </si>
  <si>
    <t>ABEC New Hope LLC</t>
  </si>
  <si>
    <t xml:space="preserve">Galt                       </t>
  </si>
  <si>
    <t>12-SM010</t>
  </si>
  <si>
    <t>Electric Vehicles International, LLC</t>
  </si>
  <si>
    <t xml:space="preserve">Stockton                         </t>
  </si>
  <si>
    <t>12-SM011</t>
  </si>
  <si>
    <t>Clean World Partners LLC</t>
  </si>
  <si>
    <t xml:space="preserve">Sacramento                       </t>
  </si>
  <si>
    <t>12-SM012</t>
  </si>
  <si>
    <t>Zero Waste Energy, LLC</t>
  </si>
  <si>
    <t xml:space="preserve">Marina                         </t>
  </si>
  <si>
    <t>12-SM013</t>
  </si>
  <si>
    <t>Oberon Fuels, Inc.</t>
  </si>
  <si>
    <t xml:space="preserve">Brawley                       </t>
  </si>
  <si>
    <t xml:space="preserve">Biogas Capture &amp; Bio DME Production </t>
  </si>
  <si>
    <t>13-SM001</t>
  </si>
  <si>
    <t>CleanWorld</t>
  </si>
  <si>
    <t xml:space="preserve">Davis </t>
  </si>
  <si>
    <t>Yolo</t>
  </si>
  <si>
    <t>13-SM002</t>
  </si>
  <si>
    <t>Buster Biofuels, LLC</t>
  </si>
  <si>
    <t>Escondido</t>
  </si>
  <si>
    <t>13-SM004</t>
  </si>
  <si>
    <t>EJ Harrison and Sons Rentals, Inc.</t>
  </si>
  <si>
    <t>Oxnard</t>
  </si>
  <si>
    <t>Ventura</t>
  </si>
  <si>
    <t>13-SM005</t>
  </si>
  <si>
    <t>Vitriflex, Inc.</t>
  </si>
  <si>
    <t>Solar Photovoltaic Component Manufacturing</t>
  </si>
  <si>
    <t>13-SM007</t>
  </si>
  <si>
    <t>ABEC Bidart-Old River, LLC</t>
  </si>
  <si>
    <t>13-SM009</t>
  </si>
  <si>
    <t>North State Rendering Co Inc.</t>
  </si>
  <si>
    <t>Oroville</t>
  </si>
  <si>
    <t>13-SM010</t>
  </si>
  <si>
    <t>Central Valley Ag Power, LLC</t>
  </si>
  <si>
    <t>Oakdale</t>
  </si>
  <si>
    <t>Stanislaus</t>
  </si>
  <si>
    <t>13-SM011</t>
  </si>
  <si>
    <t>Blue Line Transfer, Inc.</t>
  </si>
  <si>
    <t>South San Francisco</t>
  </si>
  <si>
    <t>San Mateo</t>
  </si>
  <si>
    <t>13-SM012</t>
  </si>
  <si>
    <t>Sugar Valley Energy,  LLC</t>
  </si>
  <si>
    <t>Brawley</t>
  </si>
  <si>
    <t>Advanced Manufacturing</t>
  </si>
  <si>
    <t>13-SM013</t>
  </si>
  <si>
    <t>Crimson Renewable Energy, LP</t>
  </si>
  <si>
    <t>13-SM014</t>
  </si>
  <si>
    <t>Boxer Industries, Inc.</t>
  </si>
  <si>
    <t>Redwood City</t>
  </si>
  <si>
    <t>Carbon Black Production</t>
  </si>
  <si>
    <t>13-SM015</t>
  </si>
  <si>
    <t>Fremont; Palo Alto; Hawthorne</t>
  </si>
  <si>
    <t>Alameda; Santa Clara; Los Angeles</t>
  </si>
  <si>
    <t>14-SM001</t>
  </si>
  <si>
    <t>Enovix Corporation</t>
  </si>
  <si>
    <t>14-SM004</t>
  </si>
  <si>
    <t>Pixley Biogas, LLC</t>
  </si>
  <si>
    <t>Pixley</t>
  </si>
  <si>
    <t>Tulare</t>
  </si>
  <si>
    <t>14-SM005</t>
  </si>
  <si>
    <t>MSB Investors, LLC</t>
  </si>
  <si>
    <t>Santa Barbara</t>
  </si>
  <si>
    <t>14470 Calle Real Santa Barbara, CA 93117</t>
  </si>
  <si>
    <t>14-SM006</t>
  </si>
  <si>
    <t>Recology Bioenergy</t>
  </si>
  <si>
    <t>Vacaville</t>
  </si>
  <si>
    <t>Solano</t>
  </si>
  <si>
    <t>14-SM007</t>
  </si>
  <si>
    <t>E&amp;J Gallo Winery</t>
  </si>
  <si>
    <t>Livingston</t>
  </si>
  <si>
    <t>14-SM008</t>
  </si>
  <si>
    <t>Niagara Bottling, LLC</t>
  </si>
  <si>
    <t>San Bernardino</t>
  </si>
  <si>
    <t xml:space="preserve">Water Bottling </t>
  </si>
  <si>
    <t>14-SM009</t>
  </si>
  <si>
    <t>nanoPrecision Products, Inc.</t>
  </si>
  <si>
    <t>El Segundo; Camarillo</t>
  </si>
  <si>
    <t>Los Angeles; Ventura</t>
  </si>
  <si>
    <t>Optical Ferrule Manufacturing</t>
  </si>
  <si>
    <t>14-SM010</t>
  </si>
  <si>
    <t>AltAir Paramount, LLC</t>
  </si>
  <si>
    <t>Paramount</t>
  </si>
  <si>
    <t>Renewable Diesel</t>
  </si>
  <si>
    <t>14-SM011</t>
  </si>
  <si>
    <t>Rialto Bioenergy Facility, LLC</t>
  </si>
  <si>
    <t>Bloomington</t>
  </si>
  <si>
    <t>14-SM012</t>
  </si>
  <si>
    <t>Anaheim Energy, LLC</t>
  </si>
  <si>
    <t>Anaheim</t>
  </si>
  <si>
    <t>14-SM013</t>
  </si>
  <si>
    <t>Lockheed Martin Corporation</t>
  </si>
  <si>
    <t>Palmdale; Helendale</t>
  </si>
  <si>
    <t>Los Angeles; San Bernardino</t>
  </si>
  <si>
    <t>Aerospace Manufacturing</t>
  </si>
  <si>
    <t>14-SM014</t>
  </si>
  <si>
    <t>Mendota Bioenergy, LLC</t>
  </si>
  <si>
    <t>Mendota</t>
  </si>
  <si>
    <t>14-SM019</t>
  </si>
  <si>
    <t>Solexel, Inc.</t>
  </si>
  <si>
    <t>14-SM021</t>
  </si>
  <si>
    <t>Pacific Ethanol Madera, LLC</t>
  </si>
  <si>
    <t>Madera</t>
  </si>
  <si>
    <t>Corn Oil Production</t>
  </si>
  <si>
    <t>14-SM022</t>
  </si>
  <si>
    <t>14-SM023</t>
  </si>
  <si>
    <t>WM Renewable Energy, LLC</t>
  </si>
  <si>
    <t>Novato</t>
  </si>
  <si>
    <t>Marin</t>
  </si>
  <si>
    <t>15-SM003</t>
  </si>
  <si>
    <t>Silevo, Inc.</t>
  </si>
  <si>
    <t>Weber Metals, Inc.</t>
  </si>
  <si>
    <t>Metal Forging</t>
  </si>
  <si>
    <t>15-SM005</t>
  </si>
  <si>
    <t>GKN Aerospace Chem-Tronics, Inc.</t>
  </si>
  <si>
    <t>Santa Ana</t>
  </si>
  <si>
    <t>U.S. Corrugated of Los Angeles, Inc.</t>
  </si>
  <si>
    <t>Santa Fe Springs</t>
  </si>
  <si>
    <t>Corrugated Packaging Manufacturing</t>
  </si>
  <si>
    <t>15-SM006</t>
  </si>
  <si>
    <t>California Renewable Power, LLC</t>
  </si>
  <si>
    <t>Perris</t>
  </si>
  <si>
    <t>Riverside</t>
  </si>
  <si>
    <t>Efficient Drivetrains, Inc.</t>
  </si>
  <si>
    <t>Electric Vehicle Drivetrain Manufacturing</t>
  </si>
  <si>
    <t>15-SM007</t>
  </si>
  <si>
    <t>The Monadnock Company</t>
  </si>
  <si>
    <t>Industry</t>
  </si>
  <si>
    <t>Specialty Aerospace Fastener Manufacturing</t>
  </si>
  <si>
    <t>15-SM008</t>
  </si>
  <si>
    <t>Hi Shear Corporation</t>
  </si>
  <si>
    <t>Torrance</t>
  </si>
  <si>
    <t>15-SM009</t>
  </si>
  <si>
    <t>Las Gallinas Valley Sanitary District</t>
  </si>
  <si>
    <t>San Rafael</t>
  </si>
  <si>
    <t>15-SM010</t>
  </si>
  <si>
    <t>Karma Automotive LLC</t>
  </si>
  <si>
    <t>Moreno Valley</t>
  </si>
  <si>
    <t>Plug-In Hybrid Vehicle Manufacturing</t>
  </si>
  <si>
    <t>15-SM011</t>
  </si>
  <si>
    <t>Orbital ATK, Inc.</t>
  </si>
  <si>
    <t>Northridge</t>
  </si>
  <si>
    <t>Defense and Aerospace Manufacturing</t>
  </si>
  <si>
    <t>15-SM012</t>
  </si>
  <si>
    <t>Rolls-Royce High Temperature Composites, Inc.</t>
  </si>
  <si>
    <t>Huntington Beach</t>
  </si>
  <si>
    <t>Composites Manufacturing</t>
  </si>
  <si>
    <t>15-SM013</t>
  </si>
  <si>
    <t>ABEC #2 LLC</t>
  </si>
  <si>
    <t>Buttonwillow</t>
  </si>
  <si>
    <t>15-SM014</t>
  </si>
  <si>
    <t>Space Exploration Technologies Corp.</t>
  </si>
  <si>
    <t>Hawthorne</t>
  </si>
  <si>
    <t>1 Rocket Rd. Hawthorne, CA 90250</t>
  </si>
  <si>
    <t>15-SM015</t>
  </si>
  <si>
    <t>Madera Renewable Energy, LLC</t>
  </si>
  <si>
    <t>15-SM016</t>
  </si>
  <si>
    <t>Hanford Renewable Energy, LLC</t>
  </si>
  <si>
    <t>Hanford</t>
  </si>
  <si>
    <t>Kings</t>
  </si>
  <si>
    <t>15-SM017</t>
  </si>
  <si>
    <t>Space Systems/Loral LLC</t>
  </si>
  <si>
    <t>Palo Alto</t>
  </si>
  <si>
    <t>15-SM020</t>
  </si>
  <si>
    <t>Millennium Space Systems, Inc.</t>
  </si>
  <si>
    <t>El Segundo</t>
  </si>
  <si>
    <t>15-SM024</t>
  </si>
  <si>
    <t>Fremont;  
Hawthorne;  
Palo Alto; 
Menlo Park; Lathrop</t>
  </si>
  <si>
    <t>Alameda; 
Los Angeles; 
Santa Clara; 
San Mateo; San Joaquin</t>
  </si>
  <si>
    <t>16-SM002</t>
  </si>
  <si>
    <t>The Gill Corporation and Its Subsidiary, Castle Industries</t>
  </si>
  <si>
    <t>El Monte; Ontario</t>
  </si>
  <si>
    <t>16-SM003</t>
  </si>
  <si>
    <t>Kite Pharma, Inc.</t>
  </si>
  <si>
    <t>Biopharmaceutical Manufacturing</t>
  </si>
  <si>
    <t>16-SM004</t>
  </si>
  <si>
    <t>rPlanet Earth, LLC</t>
  </si>
  <si>
    <t>Vernon</t>
  </si>
  <si>
    <t>Plastic Recycling</t>
  </si>
  <si>
    <t>3200 Fruitland Ave. Vernon, CA 90058</t>
  </si>
  <si>
    <t>16-SM005</t>
  </si>
  <si>
    <t>Escondido Bioenergy Facility, LLC</t>
  </si>
  <si>
    <t>16-SM006</t>
  </si>
  <si>
    <t>California Safe Soil</t>
  </si>
  <si>
    <t>McClellan</t>
  </si>
  <si>
    <t>Soil Amendments Production</t>
  </si>
  <si>
    <t>4700 Lang Avenue, Building 786, Suite C Sacramento, CA 95652</t>
  </si>
  <si>
    <t>16-SM008</t>
  </si>
  <si>
    <t>Waste Management of Alameda County</t>
  </si>
  <si>
    <t>San Leandro</t>
  </si>
  <si>
    <t>Recycled Resource Extraction</t>
  </si>
  <si>
    <t>Mixed Recycling</t>
  </si>
  <si>
    <t>16-SM009</t>
  </si>
  <si>
    <t>Waste Management Recycling and Disposal Services of California, Inc.</t>
  </si>
  <si>
    <t>Sun Valley</t>
  </si>
  <si>
    <t>Mixed Organics</t>
  </si>
  <si>
    <t>16-SM011</t>
  </si>
  <si>
    <t>SANCO Services, LP</t>
  </si>
  <si>
    <t>16-SM013</t>
  </si>
  <si>
    <t>Recology San Francisco</t>
  </si>
  <si>
    <t>San Francisco</t>
  </si>
  <si>
    <t>16-SM014</t>
  </si>
  <si>
    <t>Monterey Regional Waste Management District</t>
  </si>
  <si>
    <t>Marina</t>
  </si>
  <si>
    <t>16-SM015</t>
  </si>
  <si>
    <t>CRM Co., LLC.</t>
  </si>
  <si>
    <t>Stockton</t>
  </si>
  <si>
    <t>Crumb Tire Rubber</t>
  </si>
  <si>
    <t>16-SM017</t>
  </si>
  <si>
    <t>Mid-Valley Disposal</t>
  </si>
  <si>
    <t>16-SM018</t>
  </si>
  <si>
    <t>Kerman</t>
  </si>
  <si>
    <t>16-SM019</t>
  </si>
  <si>
    <t>16-SM021</t>
  </si>
  <si>
    <t>GreenWaste Recovery, Inc.</t>
  </si>
  <si>
    <t>Mixed Recycling and Organics</t>
  </si>
  <si>
    <t>16-SM022</t>
  </si>
  <si>
    <t>EDCO Disposal Corporation</t>
  </si>
  <si>
    <t>16-SM023</t>
  </si>
  <si>
    <t>EDCO Transport Services</t>
  </si>
  <si>
    <t>Signal Hill</t>
  </si>
  <si>
    <t>16-SM026</t>
  </si>
  <si>
    <t>XT Green, Inc.</t>
  </si>
  <si>
    <t>Corona</t>
  </si>
  <si>
    <t>Advanced Carpet Recycling</t>
  </si>
  <si>
    <t>200 River Rd. Corona, CA 92880</t>
  </si>
  <si>
    <t>16-SM031</t>
  </si>
  <si>
    <t>Eslinger Biodiesel Inc.</t>
  </si>
  <si>
    <t>16-SM033</t>
  </si>
  <si>
    <t>ABEC #3 LLC dba Lake View Farms Dairy Biogas</t>
  </si>
  <si>
    <t>16-SM034</t>
  </si>
  <si>
    <t>ABEC #4 LLC dba CE&amp;S Dairy Biogas</t>
  </si>
  <si>
    <t>16-SM036</t>
  </si>
  <si>
    <t>Fremont;  
Hawthorne;  
Palo Alto; 
Menlo Park;  Lathrop</t>
  </si>
  <si>
    <t>16-SM037</t>
  </si>
  <si>
    <t>Gilead Sciences, Inc.</t>
  </si>
  <si>
    <t>La Verne</t>
  </si>
  <si>
    <t>1800 Wheeler Ave. La Verne, CA 91750</t>
  </si>
  <si>
    <t>17-SM001</t>
  </si>
  <si>
    <t>North Fork Community Power</t>
  </si>
  <si>
    <t>North Fork</t>
  </si>
  <si>
    <t>57839 Road 225 North Fork, CA 93643</t>
  </si>
  <si>
    <t>17-SM002</t>
  </si>
  <si>
    <t>Atara Biotherpeutics, Inc.</t>
  </si>
  <si>
    <t>Thousand Oaks</t>
  </si>
  <si>
    <t>Conejo Spectrum St. Thousand Oaks, CA 91360</t>
  </si>
  <si>
    <t>17-SM003</t>
  </si>
  <si>
    <t>17-SM006</t>
  </si>
  <si>
    <t>CR&amp;R Incorporated</t>
  </si>
  <si>
    <t>Lakeside; Perris</t>
  </si>
  <si>
    <t>17-SM007</t>
  </si>
  <si>
    <t>BYD Coach &amp; Bus LLC</t>
  </si>
  <si>
    <t>Lancaster</t>
  </si>
  <si>
    <t>Electric Bus Manufacturing</t>
  </si>
  <si>
    <t>17-SM008</t>
  </si>
  <si>
    <t>Aemerge RedPak Services Southern California, LLC</t>
  </si>
  <si>
    <t>Hesperia</t>
  </si>
  <si>
    <t>Medical Waste Recycling</t>
  </si>
  <si>
    <t>17-SM009</t>
  </si>
  <si>
    <t>Best Express Foods, Inc.</t>
  </si>
  <si>
    <t>Advanced Food Production</t>
  </si>
  <si>
    <t>17-SM010</t>
  </si>
  <si>
    <t>Verdeco Recylcing, Inc.</t>
  </si>
  <si>
    <t>South Gate</t>
  </si>
  <si>
    <t>Recycled Food Packaging Manufacturing</t>
  </si>
  <si>
    <t>17-SM011</t>
  </si>
  <si>
    <t>HZIU Kompogas SLO inc.</t>
  </si>
  <si>
    <t>San Luis Obispo</t>
  </si>
  <si>
    <t>17-SM013</t>
  </si>
  <si>
    <t>PolyPeptide Laboratories, Inc.</t>
  </si>
  <si>
    <t>Peptide Pharmaceutical Manufacturing</t>
  </si>
  <si>
    <t>17-SM016</t>
  </si>
  <si>
    <t>Colony Energy Partners- Tulare, LLC</t>
  </si>
  <si>
    <t>17-SM017</t>
  </si>
  <si>
    <t>FoodService Partners, LLC</t>
  </si>
  <si>
    <t>Richmond</t>
  </si>
  <si>
    <t>Contra Costa</t>
  </si>
  <si>
    <t>17-SM018</t>
  </si>
  <si>
    <t>Calgren Dairy Fuels, LLC</t>
  </si>
  <si>
    <t>17-SM019</t>
  </si>
  <si>
    <t>ChargePoint Inc.</t>
  </si>
  <si>
    <t>Campbell</t>
  </si>
  <si>
    <t>Electric Vehicle Charging Station Production</t>
  </si>
  <si>
    <t>17-SM020</t>
  </si>
  <si>
    <t>CALAMCO NH3 LLC</t>
  </si>
  <si>
    <t>Taft</t>
  </si>
  <si>
    <t>Fertilizer Production</t>
  </si>
  <si>
    <t>17-SM021</t>
  </si>
  <si>
    <t>Advance International Inc.</t>
  </si>
  <si>
    <t>Livermore</t>
  </si>
  <si>
    <t>17-SM022</t>
  </si>
  <si>
    <t>SJV Biodiesel, LLC</t>
  </si>
  <si>
    <t>17-SM023</t>
  </si>
  <si>
    <t>Organic Energy Solutions, LLC</t>
  </si>
  <si>
    <t>2586 Shenandoah Way San Bernardino, CA 92407</t>
  </si>
  <si>
    <t>17-SM042</t>
  </si>
  <si>
    <t>Aranda Tooling, Inc.</t>
  </si>
  <si>
    <t>Chino</t>
  </si>
  <si>
    <t>Tooling and Metal Stamping</t>
  </si>
  <si>
    <t>17-SM043</t>
  </si>
  <si>
    <t>Boehringer Ingelheim Fremont, Inc.</t>
  </si>
  <si>
    <t>6701 Kaiser Dr. Fremont, CA 94555</t>
  </si>
  <si>
    <t>17-SM044</t>
  </si>
  <si>
    <t>Sunergy California LLC</t>
  </si>
  <si>
    <t>4741 Urbani Ave. McClellan, CA 95652</t>
  </si>
  <si>
    <t>17-SM045</t>
  </si>
  <si>
    <t xml:space="preserve">Cerritos </t>
  </si>
  <si>
    <t>17-SM046</t>
  </si>
  <si>
    <t>Pacific Ethanol Stockton, LLC</t>
  </si>
  <si>
    <t>17-SM047</t>
  </si>
  <si>
    <t>17731 Millux Rd. Bakersfield, CA 93311</t>
  </si>
  <si>
    <t>17-SM048</t>
  </si>
  <si>
    <t>Tracy Renewable Energy, LLC</t>
  </si>
  <si>
    <t>Tracy</t>
  </si>
  <si>
    <t>Ethanol Production</t>
  </si>
  <si>
    <t>17-SM049</t>
  </si>
  <si>
    <t>Circular Polymers LLC</t>
  </si>
  <si>
    <t>Lincoln</t>
  </si>
  <si>
    <t>Placer</t>
  </si>
  <si>
    <t>3390 Venture Dr. Lincoln, CA 95648</t>
  </si>
  <si>
    <t>17-SM050</t>
  </si>
  <si>
    <t>eco.logic brands, inc.</t>
  </si>
  <si>
    <t>Recycled Paper Bottles Manufacturing</t>
  </si>
  <si>
    <t>550 Carnegie St. Manteca, 95337</t>
  </si>
  <si>
    <t>17-SM051</t>
  </si>
  <si>
    <t>Schlosser Forge Company</t>
  </si>
  <si>
    <t>Rancho Cucamonga</t>
  </si>
  <si>
    <t>Aero Engine Ring Forging</t>
  </si>
  <si>
    <t>17-SM052</t>
  </si>
  <si>
    <t>Sanitation Districts of Los Angeles County</t>
  </si>
  <si>
    <t>Whittier; Carson</t>
  </si>
  <si>
    <t>24501 S. Figueroa St. Carson, CA 90745</t>
  </si>
  <si>
    <t>2808 Workman Mill Rd.  Whittier, CA 90601</t>
  </si>
  <si>
    <t>17-SM053</t>
  </si>
  <si>
    <t>17-SM054</t>
  </si>
  <si>
    <t>AMRO Fabricating Corporation</t>
  </si>
  <si>
    <t>South El Monte</t>
  </si>
  <si>
    <t>17-SM055</t>
  </si>
  <si>
    <t>National Steel and Shipbuilding Company</t>
  </si>
  <si>
    <t>Thin Steel Plate Manufacturing</t>
  </si>
  <si>
    <t>17-SM056</t>
  </si>
  <si>
    <t>TBC - The Boring Company</t>
  </si>
  <si>
    <t>Specialized Concrete Ring Manufacturing</t>
  </si>
  <si>
    <t>12300 3/4 Crenshaw Blvd. Hawthorne, CA 90250</t>
  </si>
  <si>
    <t>17-SM057</t>
  </si>
  <si>
    <t>Lollicup USA, Inc.</t>
  </si>
  <si>
    <t>Food Grade Recycled Packaging Manufacturing</t>
  </si>
  <si>
    <t>6185 Kimball Ave. Chino, CA 91708</t>
  </si>
  <si>
    <t>17-SM058</t>
  </si>
  <si>
    <t>SunLine Transit Agency</t>
  </si>
  <si>
    <t>Thousand Palms</t>
  </si>
  <si>
    <t>Renewable Hydrogen</t>
  </si>
  <si>
    <t>17-SM059</t>
  </si>
  <si>
    <t>CalPlant I, LLC</t>
  </si>
  <si>
    <t>Willows</t>
  </si>
  <si>
    <t>Glenn</t>
  </si>
  <si>
    <t>Medium Density Fiberboard Production</t>
  </si>
  <si>
    <t>17-SM060</t>
  </si>
  <si>
    <t>QuantumScape Corporation</t>
  </si>
  <si>
    <t xml:space="preserve">Electric Vehicle Battery Manufacturing </t>
  </si>
  <si>
    <t>17-SM061</t>
  </si>
  <si>
    <t>Ontario CNG Station, Inc.</t>
  </si>
  <si>
    <t>Ontario</t>
  </si>
  <si>
    <t>1850 E. Holt Blvd. Ontario, CA 91761</t>
  </si>
  <si>
    <t>17-SM062</t>
  </si>
  <si>
    <t>Trademark Brewing, LLC</t>
  </si>
  <si>
    <t>Long Beach</t>
  </si>
  <si>
    <t>Beverage Production</t>
  </si>
  <si>
    <t>233 E. Anaheim St. Long Beach, CA 90813</t>
  </si>
  <si>
    <t>17-SM063</t>
  </si>
  <si>
    <t>Stanton</t>
  </si>
  <si>
    <t>11232 Knott Ave, Stanton, CA 90680</t>
  </si>
  <si>
    <t>17-SM064</t>
  </si>
  <si>
    <t>WIE-AGRON Bioenergy, LLC</t>
  </si>
  <si>
    <t>Watsonville</t>
  </si>
  <si>
    <t>17-SM065</t>
  </si>
  <si>
    <t>Sila Nanotechnologies, Inc.</t>
  </si>
  <si>
    <t>Silicon Anode Powder Manufacturing</t>
  </si>
  <si>
    <t>18-SM001</t>
  </si>
  <si>
    <t>Mid-Valley Recycling, LLC</t>
  </si>
  <si>
    <t>15300 W Jensen Ave. Kerman, CA 93630</t>
  </si>
  <si>
    <t>18-SM002</t>
  </si>
  <si>
    <t>IF CoPack, LLC, dba Initiative Foods</t>
  </si>
  <si>
    <t>Sanger</t>
  </si>
  <si>
    <t>1912 Inudstrial Way Sanger, CA 93657</t>
  </si>
  <si>
    <t>18-SM003</t>
  </si>
  <si>
    <t>18-SM004</t>
  </si>
  <si>
    <t>18-SM005</t>
  </si>
  <si>
    <t>Thermal Technology, LLC</t>
  </si>
  <si>
    <t>Santa Rosa</t>
  </si>
  <si>
    <t>Sonoma</t>
  </si>
  <si>
    <t>Additive Manufacturing</t>
  </si>
  <si>
    <t>18-SM006</t>
  </si>
  <si>
    <t>Siva Power, Inc.</t>
  </si>
  <si>
    <t>18-SM007</t>
  </si>
  <si>
    <t>Sierra Institute for Community and Environment</t>
  </si>
  <si>
    <t>Quincy</t>
  </si>
  <si>
    <t>Plumas</t>
  </si>
  <si>
    <t>18-SM008</t>
  </si>
  <si>
    <t>Faraday&amp;Future Inc.</t>
  </si>
  <si>
    <t>Hanford; Compton; Gardena</t>
  </si>
  <si>
    <t>Kings; Los Angeles; Los Angeles</t>
  </si>
  <si>
    <t>10701 Idaho Ave. Hanford, CA 93230</t>
  </si>
  <si>
    <t>1957 East Gladwick St. Compton, CA 90220</t>
  </si>
  <si>
    <t>18455 South Figueroa St. Gardena, CA 90248</t>
  </si>
  <si>
    <t>18-SM009</t>
  </si>
  <si>
    <t>Tahoe Asphalt, Inc.</t>
  </si>
  <si>
    <t>South Lake Tahoe</t>
  </si>
  <si>
    <t>El Dorado</t>
  </si>
  <si>
    <t>Asphalt Recycling</t>
  </si>
  <si>
    <t>18-SM010</t>
  </si>
  <si>
    <t>GB CNC Services, LLC</t>
  </si>
  <si>
    <t>Fountain Valley</t>
  </si>
  <si>
    <t>Turned Part Manufacturing</t>
  </si>
  <si>
    <t>18-SM011</t>
  </si>
  <si>
    <t>Peninsula Plastics Recycling, Inc.</t>
  </si>
  <si>
    <t>Turlock</t>
  </si>
  <si>
    <t>Plastic and Mixed Recycling</t>
  </si>
  <si>
    <t>18-SM012</t>
  </si>
  <si>
    <t>Chanje Energy, Inc.</t>
  </si>
  <si>
    <t>18-SM013</t>
  </si>
  <si>
    <t>625 Charles Street, San Jose, CA 95112</t>
  </si>
  <si>
    <t>18-SM014</t>
  </si>
  <si>
    <t>FirstElement Fuel Inc.</t>
  </si>
  <si>
    <t>Oakland</t>
  </si>
  <si>
    <t>Fuel Grade Hydrogen Production</t>
  </si>
  <si>
    <t>18-SM015</t>
  </si>
  <si>
    <t>Hawthorne; Los Angeles; Irvine</t>
  </si>
  <si>
    <t>Los Angeles; Los Angeles; Orange</t>
  </si>
  <si>
    <t>18-SM016</t>
  </si>
  <si>
    <t>Zanker Road Resource Management, Ltd.</t>
  </si>
  <si>
    <t>18-SM018</t>
  </si>
  <si>
    <t>WET</t>
  </si>
  <si>
    <t>Water Feature Manufacturing</t>
  </si>
  <si>
    <t>10847 Sherman  Way Sun Valley, CA 91352</t>
  </si>
  <si>
    <t>18-SM019</t>
  </si>
  <si>
    <t>Eurostampa California, LLC</t>
  </si>
  <si>
    <t>Napa</t>
  </si>
  <si>
    <t>Advanced Packaging Label Production</t>
  </si>
  <si>
    <t>2545 Napa Valley Corporate Drive - Suite A, Napa, CA 94558</t>
  </si>
  <si>
    <t>18-SM020</t>
  </si>
  <si>
    <t>18-SM021</t>
  </si>
  <si>
    <t>The Almond Company</t>
  </si>
  <si>
    <t>Madera; Chowchilla</t>
  </si>
  <si>
    <t>2900 Airport Dr. Madera, CA 93637</t>
  </si>
  <si>
    <t>18-SM023</t>
  </si>
  <si>
    <t>Katerra Construction LLC</t>
  </si>
  <si>
    <t>Multifamily Unit Building Component Manufacturing</t>
  </si>
  <si>
    <t>Prologis NEI 17 Paradise Rd. Tracy, CA 95304</t>
  </si>
  <si>
    <t>18-SM025</t>
  </si>
  <si>
    <t>Lemon Grove</t>
  </si>
  <si>
    <t>18-SM026</t>
  </si>
  <si>
    <t>CalBioGas Kern LLC</t>
  </si>
  <si>
    <t>Dairy Biogas</t>
  </si>
  <si>
    <t>19000 Bear Mountain Blvd. Bakersfield, CA 93311</t>
  </si>
  <si>
    <t>18-SM027</t>
  </si>
  <si>
    <t>CalBioGas Hanford LLC</t>
  </si>
  <si>
    <t>7905 Kansas Ave. Hanford, CA 93230</t>
  </si>
  <si>
    <t>18-SM028</t>
  </si>
  <si>
    <t>CalBioGas West Visalia LLC</t>
  </si>
  <si>
    <t>7204 Ave 260 Tulare, CA 93274</t>
  </si>
  <si>
    <t>18-SM029</t>
  </si>
  <si>
    <t>18-SM030</t>
  </si>
  <si>
    <t>Clerprem USA Corp.</t>
  </si>
  <si>
    <t>Passenger Seating System Manufacturing</t>
  </si>
  <si>
    <t>18-SM031</t>
  </si>
  <si>
    <t>Rialto</t>
  </si>
  <si>
    <t>Water Bottling</t>
  </si>
  <si>
    <t>18-SM032</t>
  </si>
  <si>
    <t>Vivotein, LLC</t>
  </si>
  <si>
    <t>Animal Feed and Organic Fertilizer</t>
  </si>
  <si>
    <t>231 S. Pleasant Ave. Ontario, CA 91761</t>
  </si>
  <si>
    <t>18-SM033</t>
  </si>
  <si>
    <t>Nate's Fine Foods LLC</t>
  </si>
  <si>
    <t>Roseville</t>
  </si>
  <si>
    <t>18-SM034</t>
  </si>
  <si>
    <t>Star Manu LLC</t>
  </si>
  <si>
    <t>Health and Beauty Products</t>
  </si>
  <si>
    <t>18-SM035</t>
  </si>
  <si>
    <t>UTCRAS, LLC</t>
  </si>
  <si>
    <t>Rail Transportation Manufacturing</t>
  </si>
  <si>
    <t>18-SM037</t>
  </si>
  <si>
    <t>Aemetis Advanced Products Keyes, Inc.</t>
  </si>
  <si>
    <t>Riverbank</t>
  </si>
  <si>
    <t>18-SM038</t>
  </si>
  <si>
    <t>Drink, Inc.</t>
  </si>
  <si>
    <t>Beverage Bottling Manufacturing</t>
  </si>
  <si>
    <t>19-SM001</t>
  </si>
  <si>
    <t>Biogas Energy, Inc.</t>
  </si>
  <si>
    <t>3033 Fiddyment Dr Roseville, CA 95747</t>
  </si>
  <si>
    <t>19-SM002</t>
  </si>
  <si>
    <t>Verdeco Recycling, Inc.</t>
  </si>
  <si>
    <t>8685 Bowers Ave. South Gate, CA 90280</t>
  </si>
  <si>
    <t>19-SM003</t>
  </si>
  <si>
    <t>Watonga RNG 1, LLC</t>
  </si>
  <si>
    <t>1902 Gatchell Road San Diego 92106</t>
  </si>
  <si>
    <t>19-SM004</t>
  </si>
  <si>
    <t>Whittier</t>
  </si>
  <si>
    <t>2808 Workman Mill Road, Whittie 90601</t>
  </si>
  <si>
    <t>19-SM005</t>
  </si>
  <si>
    <t>Perris; Lakeview</t>
  </si>
  <si>
    <t>Mixed Paper and Mixed Organics</t>
  </si>
  <si>
    <t>1706 Goetz Road, Perris 92570</t>
  </si>
  <si>
    <t>19-SM006</t>
  </si>
  <si>
    <t>Intuitive Surgical, Inc. and its Subsidiary, Intuitive Surgical Operations, Inc.</t>
  </si>
  <si>
    <t>Advanced Robotic Surgical Systems and Tools</t>
  </si>
  <si>
    <t>1050 Kifer Road Sunny vale 94086</t>
  </si>
  <si>
    <t>19-SM007</t>
  </si>
  <si>
    <t>Graham Packaging PET Tehcnologies, Inc.</t>
  </si>
  <si>
    <t>Modesto</t>
  </si>
  <si>
    <t>Plastic Bottle Manufacturing</t>
  </si>
  <si>
    <t>513 S McClure Rd. Modesto, CA 95357</t>
  </si>
  <si>
    <t>19-SM008</t>
  </si>
  <si>
    <t>19-SM009</t>
  </si>
  <si>
    <t>Northrop Grumman Systems Corporation</t>
  </si>
  <si>
    <t>Palmdale</t>
  </si>
  <si>
    <t>3520 EAST AVENUE M PALMDALE CA 93550</t>
  </si>
  <si>
    <t>19-SM011</t>
  </si>
  <si>
    <t>Quantitative BioSciences, Inc</t>
  </si>
  <si>
    <t xml:space="preserve">Biogas Capture and Production </t>
  </si>
  <si>
    <t>4848 Jackson Rd. Modesto, CA 95358</t>
  </si>
  <si>
    <t>19-SM012</t>
  </si>
  <si>
    <t>SANCO Services, L.P.</t>
  </si>
  <si>
    <t>1044 W. Washington Ave. Escondido 92025</t>
  </si>
  <si>
    <t>19-SM025</t>
  </si>
  <si>
    <t>Fortis Solution Group West, LLC</t>
  </si>
  <si>
    <t>535 Airpark Road, Napa 94558</t>
  </si>
  <si>
    <t>19-SM026</t>
  </si>
  <si>
    <t>Taft Ammonia Company, LLC</t>
  </si>
  <si>
    <t xml:space="preserve">Fertilizer Production </t>
  </si>
  <si>
    <t>South Kern Industrial Center, 19763 South Lake Rd. Taft 93763</t>
  </si>
  <si>
    <t>19-SM027</t>
  </si>
  <si>
    <t>Joby Aero, Inc.</t>
  </si>
  <si>
    <t>Electric Vertical Take-Off and Landing (eVTOL) Aircraft Manufacturing</t>
  </si>
  <si>
    <t>781 Neeson Rd. Marina, CA 93933</t>
  </si>
  <si>
    <t>19-SM028</t>
  </si>
  <si>
    <t>Touchstone Pistachio Company, LLC</t>
  </si>
  <si>
    <t>Cantua Creek</t>
  </si>
  <si>
    <t>Pistachio Processing and Production</t>
  </si>
  <si>
    <t>34411 W Kamm Ave. Cantua Creek, CA 93608</t>
  </si>
  <si>
    <t>19-SM029</t>
  </si>
  <si>
    <t>Edwards Lifesciences LLC</t>
  </si>
  <si>
    <t>Cardiovascular Technology Manufacturing</t>
  </si>
  <si>
    <t>1 Edwards Way Irvine, CA 92614</t>
  </si>
  <si>
    <t>19-SM030</t>
  </si>
  <si>
    <t>Sioneer Stockton, LLC</t>
  </si>
  <si>
    <t xml:space="preserve">Glass Recycling </t>
  </si>
  <si>
    <t>713A W Luce Ave. Stockton, CA 95203</t>
  </si>
  <si>
    <t>19-SM031</t>
  </si>
  <si>
    <t>Entekra, LLC</t>
  </si>
  <si>
    <t>Pre-Engineered Structural Shell Production</t>
  </si>
  <si>
    <t>945 E Whitmore Ave. Modesto, CA 95358</t>
  </si>
  <si>
    <t>19-SM032</t>
  </si>
  <si>
    <t>South Bayside Waste Management Authority</t>
  </si>
  <si>
    <t>San Carlos</t>
  </si>
  <si>
    <t>Organics and Municipal Solid Waste</t>
  </si>
  <si>
    <t xml:space="preserve">Inactive </t>
  </si>
  <si>
    <t>19-SM033</t>
  </si>
  <si>
    <t>Allogene Therapeutics, Inc.</t>
  </si>
  <si>
    <t>Newark</t>
  </si>
  <si>
    <t>19-SM034</t>
  </si>
  <si>
    <t>Lakeside Pipeline LLC</t>
  </si>
  <si>
    <t>15808 7th Ave. Hanford, CA 93230</t>
  </si>
  <si>
    <t>20-SM001</t>
  </si>
  <si>
    <t>1718 Boeing Way Stockton, CA 95206</t>
  </si>
  <si>
    <t>2651 S Airport Way Stockton, CA 95206</t>
  </si>
  <si>
    <t>20-SM003</t>
  </si>
  <si>
    <t>East Valley Water District</t>
  </si>
  <si>
    <t>Highland</t>
  </si>
  <si>
    <t>25376 5th Street Highland, CA 92410</t>
  </si>
  <si>
    <t>25318 5th Street Highland, CA 92410</t>
  </si>
  <si>
    <t>20-SM004</t>
  </si>
  <si>
    <t>14700 Downey Ave. Paramount, CA 90723</t>
  </si>
  <si>
    <t>20-SM005</t>
  </si>
  <si>
    <t>Merced Pipeline LLC</t>
  </si>
  <si>
    <t xml:space="preserve"> 1550 Rahilly Rd. Merced, CA 95341</t>
  </si>
  <si>
    <t>20-SM006</t>
  </si>
  <si>
    <t>Five Points Pipeline LLC</t>
  </si>
  <si>
    <t>Riverdale</t>
  </si>
  <si>
    <t>12103 West Elkhorn Ave Riverdale, CA 93656</t>
  </si>
  <si>
    <t>20-SM007</t>
  </si>
  <si>
    <t>Aemetis Biogas LLC</t>
  </si>
  <si>
    <t>Ceres</t>
  </si>
  <si>
    <t>2207 Roberts Rd. Ceres, CA 95307</t>
  </si>
  <si>
    <t>20-SM008</t>
  </si>
  <si>
    <t>Applied Materials, Inc.</t>
  </si>
  <si>
    <t>Santa Clara; Sunnyvale</t>
  </si>
  <si>
    <t>Semiconductor Fabrication Equipment Manufacturing</t>
  </si>
  <si>
    <t>20-SM009</t>
  </si>
  <si>
    <t>GCE Holdings Acquisitions, LLC</t>
  </si>
  <si>
    <t>6451 Rosedale Hwy Bakersfield, CA 93308</t>
  </si>
  <si>
    <t>20-SM010</t>
  </si>
  <si>
    <t>Tandem Diabetes Care, Inc.</t>
  </si>
  <si>
    <t>Insulin Pumps and Related Products Manufacturing</t>
  </si>
  <si>
    <t>11075 Roselle Street San Diego, CA 92121</t>
  </si>
  <si>
    <t>20-SM012</t>
  </si>
  <si>
    <t>Virgin Orbit, LLC</t>
  </si>
  <si>
    <t>20-SM013</t>
  </si>
  <si>
    <t>Zanker Road Resource Management, LLC</t>
  </si>
  <si>
    <t>Gilroy</t>
  </si>
  <si>
    <t>675 Los Esteros Road San Jose, CA 95134</t>
  </si>
  <si>
    <t>20-SM014</t>
  </si>
  <si>
    <t>Lam Research Corporation</t>
  </si>
  <si>
    <t>Fremont; Livermore</t>
  </si>
  <si>
    <t>4650 Cushing Pkwy Fremont, CA 94538</t>
  </si>
  <si>
    <t>1 Portola Ave Livermore, CA 94551</t>
  </si>
  <si>
    <t>20-SM015</t>
  </si>
  <si>
    <t>1011 Lockheed Way Palmdale, CA 93559</t>
  </si>
  <si>
    <t>20-SM017</t>
  </si>
  <si>
    <t>ACC Renewable Resources, LLC</t>
  </si>
  <si>
    <t>Williams</t>
  </si>
  <si>
    <t xml:space="preserve">Colusa </t>
  </si>
  <si>
    <t>6133 Abel Road Williams, CA 95987</t>
  </si>
  <si>
    <t>20-SM018</t>
  </si>
  <si>
    <t>Hat Creek Bioenergy, LLC</t>
  </si>
  <si>
    <t>Burney</t>
  </si>
  <si>
    <t>Shasta</t>
  </si>
  <si>
    <t>24339 Highway 89N Burney, CA 96013</t>
  </si>
  <si>
    <t>20-SM020</t>
  </si>
  <si>
    <t>Bar 20 Dairy Biogas, LLC</t>
  </si>
  <si>
    <t>24387 W Whitesbridge Ave Kerman, CA 93630</t>
  </si>
  <si>
    <t>20-SM021</t>
  </si>
  <si>
    <t>Southpoint Biogas LLC</t>
  </si>
  <si>
    <t>13668 Avenue 13 Madera, CA 93637</t>
  </si>
  <si>
    <t>20-SM022</t>
  </si>
  <si>
    <t>CalBioGas South Tulare LLC</t>
  </si>
  <si>
    <t>17297 Road 96 Tulare, CA 93274</t>
  </si>
  <si>
    <t>20-SM023</t>
  </si>
  <si>
    <t>CalBioGas North Visalia LLC</t>
  </si>
  <si>
    <t>Visalia</t>
  </si>
  <si>
    <t>6656 Ave 328 Visalia, CA 93291</t>
  </si>
  <si>
    <t>20-SM024</t>
  </si>
  <si>
    <t>CalBioGas Buttonwillow LLC</t>
  </si>
  <si>
    <t>6041 Brandt Rd. Buttonwillow, CA 93206</t>
  </si>
  <si>
    <t>20-SM025</t>
  </si>
  <si>
    <t>20-SM026</t>
  </si>
  <si>
    <t>Hadco Metal Trading Co., LLC</t>
  </si>
  <si>
    <t>Metal Products Manufacturing</t>
  </si>
  <si>
    <t>1201 Citation Way. Bakersfield, CA 93308</t>
  </si>
  <si>
    <t>20-SM027</t>
  </si>
  <si>
    <t>950 Kifer Road Sunnyvale, CA 94086</t>
  </si>
  <si>
    <t>21-SM001</t>
  </si>
  <si>
    <t>Garaventa Enterprises, Inc.</t>
  </si>
  <si>
    <t>Pittsburg</t>
  </si>
  <si>
    <t>1300 Loveridge Road, Pittsburg 94565</t>
  </si>
  <si>
    <t>21-SM002</t>
  </si>
  <si>
    <t xml:space="preserve"> 6750 Federal Blvd, Lemon Grove 91945</t>
  </si>
  <si>
    <t>21-SM003</t>
  </si>
  <si>
    <t>Recology Sonoma Marin</t>
  </si>
  <si>
    <t>3417 Standish Avenue, Santa Rosa 95407</t>
  </si>
  <si>
    <t>21-SM004</t>
  </si>
  <si>
    <t>500 East Jamie Court, South San Francisco 94080</t>
  </si>
  <si>
    <t>21-SM005</t>
  </si>
  <si>
    <t>ENV-TWO, LLC</t>
  </si>
  <si>
    <t>5411 Flint Ave, Hanford 93230</t>
  </si>
  <si>
    <t>21-SM006</t>
  </si>
  <si>
    <t>ENV-FOUR, LLC</t>
  </si>
  <si>
    <t>9423 Idaho Ave, Hanford 93230</t>
  </si>
  <si>
    <t>21-SM007</t>
  </si>
  <si>
    <t>ENV-THREE, LLC</t>
  </si>
  <si>
    <t>Corcoran</t>
  </si>
  <si>
    <t>36569 6th Ave, Corcoran 93212</t>
  </si>
  <si>
    <t>21-SM008</t>
  </si>
  <si>
    <t>Aemetis Biogas, LLC</t>
  </si>
  <si>
    <t>Crows Landing</t>
  </si>
  <si>
    <t>825 Ruble Road, Crows Landing 95313</t>
  </si>
  <si>
    <t>21-SM009</t>
  </si>
  <si>
    <t>MSBG Partners, LLC</t>
  </si>
  <si>
    <t>Goleta</t>
  </si>
  <si>
    <t xml:space="preserve">Landfill Gas to Renewable Natural Gas </t>
  </si>
  <si>
    <t>14470 Calle Real, Goleta 93117</t>
  </si>
  <si>
    <t>21-SM010</t>
  </si>
  <si>
    <t>Electric Vehicle Battery Manufacturing</t>
  </si>
  <si>
    <t>1730 Technology Drive, San Jose 95110</t>
  </si>
  <si>
    <t>21-SM011</t>
  </si>
  <si>
    <t>Rocket Lab USA, Inc.</t>
  </si>
  <si>
    <t>3881 McGowen Street, Long Beach 90808</t>
  </si>
  <si>
    <t>21-SM012</t>
  </si>
  <si>
    <t>21-SM013</t>
  </si>
  <si>
    <t>3050 Bowers Avenue, Santa Clara 95054</t>
  </si>
  <si>
    <t>21-SM014</t>
  </si>
  <si>
    <t>Green Impact Manufacturing, LLC</t>
  </si>
  <si>
    <t>Plastic Recycling and Thermoform Product Manufacturing</t>
  </si>
  <si>
    <t>5700 South 1st Street, Vernon 90058</t>
  </si>
  <si>
    <t>21-SM016</t>
  </si>
  <si>
    <t>Paradigm Packaging West, LLC</t>
  </si>
  <si>
    <t>Medical Device Manufacturing</t>
  </si>
  <si>
    <t>9595 Utica Ave, Rancho Cucamonga 91730</t>
  </si>
  <si>
    <t>21-SM017</t>
  </si>
  <si>
    <t>Circulus Holdings, PBLLC</t>
  </si>
  <si>
    <t>5300 Claud Rd, Ste 28, Modesto 95357</t>
  </si>
  <si>
    <t>21-SM018</t>
  </si>
  <si>
    <t>MP Materials Corp.</t>
  </si>
  <si>
    <t>Rare Earth Materials Production</t>
  </si>
  <si>
    <t>67750 Bailey Road HC1 Box 224, San Bernardino 92366</t>
  </si>
  <si>
    <t>21-SM019</t>
  </si>
  <si>
    <t>503 Santa Ana Avenue, Bloomington 92316</t>
  </si>
  <si>
    <t>21-SM020</t>
  </si>
  <si>
    <t>Ameresco Forward RNG, LLC</t>
  </si>
  <si>
    <t>9999 S Austin Rd, Manteca 95336</t>
  </si>
  <si>
    <t>21-SM021</t>
  </si>
  <si>
    <t>Ameresco Keller Canyon RNG, LLC</t>
  </si>
  <si>
    <t>901 Bailey Road, Pittsburg 94565</t>
  </si>
  <si>
    <t>21-SM022</t>
  </si>
  <si>
    <t>Ameresco Chiquita RNG, LLC</t>
  </si>
  <si>
    <t>Castaic</t>
  </si>
  <si>
    <t>29201 Henry Mayo Drive, Castaic 94565</t>
  </si>
  <si>
    <t>21-SM023</t>
  </si>
  <si>
    <t>HZI Lancaster, LLC</t>
  </si>
  <si>
    <t>600 E Ave F, Lancaster 93535</t>
  </si>
  <si>
    <t>21-SM024</t>
  </si>
  <si>
    <t>Tesoro Refining &amp; Marketing Company, LLC</t>
  </si>
  <si>
    <t>Martinez</t>
  </si>
  <si>
    <t>Renewable Diesel and Propane Production</t>
  </si>
  <si>
    <t>150 Solano Way, Martinez, 94553</t>
  </si>
  <si>
    <t>21-SM025</t>
  </si>
  <si>
    <t>Applied Medical Resources Corporation and its subsidiary, Applied Manufacturing LLC</t>
  </si>
  <si>
    <t>Rancho Santa Margarita</t>
  </si>
  <si>
    <t xml:space="preserve">22872 Avenida Empresa Rancho Santa Maragarita, 92688 </t>
  </si>
  <si>
    <t>21-SM026</t>
  </si>
  <si>
    <t>Cepheid</t>
  </si>
  <si>
    <t>Lodi; Sunnyvale; Newark</t>
  </si>
  <si>
    <t>San Joaquin; Santa Clara; Alameda</t>
  </si>
  <si>
    <t xml:space="preserve">225 N Guild Avenue Lodi 95240     </t>
  </si>
  <si>
    <t>904 Carribean Dr. Sunnyvale, 94089</t>
  </si>
  <si>
    <t>21-SM027</t>
  </si>
  <si>
    <t>Pacesetter, Inc</t>
  </si>
  <si>
    <t>Sylmar</t>
  </si>
  <si>
    <t>15900 Valley View Court Sylmar 91342</t>
  </si>
  <si>
    <t>21-SM028</t>
  </si>
  <si>
    <t>Brightmark Vlot RNG LLC</t>
  </si>
  <si>
    <t>Chowchilla</t>
  </si>
  <si>
    <t>20330 Lincoln Rd, Chowchilla, California 93610</t>
  </si>
  <si>
    <t>21-SM029</t>
  </si>
  <si>
    <t>DexCom, Inc.</t>
  </si>
  <si>
    <t>6340 Sequence Drive, San Diego 92121</t>
  </si>
  <si>
    <t>21-SM030</t>
  </si>
  <si>
    <t>RNG Moovers, LLC</t>
  </si>
  <si>
    <t>Chowchilla; Madera; Pixley</t>
  </si>
  <si>
    <t>Madera; Tulare</t>
  </si>
  <si>
    <t xml:space="preserve">5595 Ave. 96 Pixley 93212 </t>
  </si>
  <si>
    <t>21-SM032</t>
  </si>
  <si>
    <t>CertainTeed, LLC</t>
  </si>
  <si>
    <t>Residential Insulation Manufacturing</t>
  </si>
  <si>
    <t>17775 Avenue 23 1/2 Chowchilla 93610</t>
  </si>
  <si>
    <t>21-SM033</t>
  </si>
  <si>
    <t>3501 W Warren Ave. Fremont 94538</t>
  </si>
  <si>
    <t>22-SM001</t>
  </si>
  <si>
    <t>Blue Mountain Electric Company LLC</t>
  </si>
  <si>
    <t>Wilseyville</t>
  </si>
  <si>
    <t>Calaveras</t>
  </si>
  <si>
    <t>22-SM003</t>
  </si>
  <si>
    <t>22-SM006</t>
  </si>
  <si>
    <t>22-SM010</t>
  </si>
  <si>
    <t>QuantumScape Battery, Inc.</t>
  </si>
  <si>
    <t>Lithium Battery Cell Manufacturing</t>
  </si>
  <si>
    <t>22-SM013</t>
  </si>
  <si>
    <t>West Coast Waste Co., Inc.</t>
  </si>
  <si>
    <t>22-SM014</t>
  </si>
  <si>
    <t>Sugar Valley Energy, LLC</t>
  </si>
  <si>
    <t>22-SM016</t>
  </si>
  <si>
    <t>EnergySource Minerals LLC and its subsidiary, ESM ATLiS LLC</t>
  </si>
  <si>
    <t>Calipatria</t>
  </si>
  <si>
    <t>Lithium Recovery and Processing</t>
  </si>
  <si>
    <t>22-SM019</t>
  </si>
  <si>
    <t>BHE Renewables, LLC, and its subsidiaries Magma Power Company; CE Generation, LLC; and Black Rock Geothermal, LLC</t>
  </si>
  <si>
    <t>22-SM020</t>
  </si>
  <si>
    <t>BHE Renewables, LLC, Magma Power Company; BHER Minerals, LLC; CE Generation, LLC; TerraLithium, LLC; TL BHER Holdings, LLC; and BHER TL Tech, LLC</t>
  </si>
  <si>
    <t>22-SM021</t>
  </si>
  <si>
    <t>Swift Solar, Inc.</t>
  </si>
  <si>
    <t>22-SM023</t>
  </si>
  <si>
    <t>Aemetis Advanced Fuels Keyes, Inc.</t>
  </si>
  <si>
    <t>22-SM026</t>
  </si>
  <si>
    <t>Heraeus Precious Metals North America LLC</t>
  </si>
  <si>
    <t>Precious Metals Recycling</t>
  </si>
  <si>
    <t>22-SM027</t>
  </si>
  <si>
    <t>Mitra Future Technologies, Inc.</t>
  </si>
  <si>
    <t>Mountain View</t>
  </si>
  <si>
    <t>Iron-Based Cathode Production</t>
  </si>
  <si>
    <t>22-SM028</t>
  </si>
  <si>
    <t>Trojan Battery Company, LLC</t>
  </si>
  <si>
    <t>22-SM029</t>
  </si>
  <si>
    <t>California Safe Soil, LLC</t>
  </si>
  <si>
    <t>22-SM030</t>
  </si>
  <si>
    <t>National Carbon Technologies California, LLC</t>
  </si>
  <si>
    <t>Colusa</t>
  </si>
  <si>
    <t xml:space="preserve">Biocarbon Pellets Production </t>
  </si>
  <si>
    <t>22-SM031</t>
  </si>
  <si>
    <t>Phillips 66 Company</t>
  </si>
  <si>
    <t>Rodeo</t>
  </si>
  <si>
    <t>22-SM032</t>
  </si>
  <si>
    <t>Ampaire, Inc.</t>
  </si>
  <si>
    <t>Hawthorne; Camarillo</t>
  </si>
  <si>
    <t>Aircraft Hybrid Electric Powertrain Production</t>
  </si>
  <si>
    <t>22-SM035</t>
  </si>
  <si>
    <t>Califia Farms, LLC</t>
  </si>
  <si>
    <t>Plant-Based Dairy Free Beverage Manufacturing</t>
  </si>
  <si>
    <t>22-SM036</t>
  </si>
  <si>
    <t xml:space="preserve">Quidel Corporation </t>
  </si>
  <si>
    <t>Carlsbad; San Diego</t>
  </si>
  <si>
    <t>Medical Diagnostic Test Production</t>
  </si>
  <si>
    <t>22-SM038</t>
  </si>
  <si>
    <t>CASS, Inc.</t>
  </si>
  <si>
    <t>Mixed Metals Recycling</t>
  </si>
  <si>
    <t>22-SM039</t>
  </si>
  <si>
    <t>Terra Bella</t>
  </si>
  <si>
    <t>22-SM041</t>
  </si>
  <si>
    <t>22-SM044</t>
  </si>
  <si>
    <t>Archer Aviation, Inc.</t>
  </si>
  <si>
    <t>22-SM051</t>
  </si>
  <si>
    <t>Terray Therapeutics, Inc.</t>
  </si>
  <si>
    <t>Monrovia</t>
  </si>
  <si>
    <t>23-SM001</t>
  </si>
  <si>
    <t>North Fork Community Power, LLC</t>
  </si>
  <si>
    <t xml:space="preserve"> Madera </t>
  </si>
  <si>
    <t>23-SM002</t>
  </si>
  <si>
    <t>Simi Valley</t>
  </si>
  <si>
    <t xml:space="preserve">Ventura </t>
  </si>
  <si>
    <t>333 Shoreway Rd. San Carlos, CA 94070</t>
  </si>
  <si>
    <t>23-SM003</t>
  </si>
  <si>
    <t>CalBioGas Hilmar LLC</t>
  </si>
  <si>
    <t>Himar</t>
  </si>
  <si>
    <t>23-SM004</t>
  </si>
  <si>
    <t>CalBioGas South Tulare III LLC</t>
  </si>
  <si>
    <t>23-SM005</t>
  </si>
  <si>
    <t>De Groot South Biogas LLC</t>
  </si>
  <si>
    <t>23-SM006</t>
  </si>
  <si>
    <t>23-SM007</t>
  </si>
  <si>
    <t>CalBioGas PB LLC</t>
  </si>
  <si>
    <t>23-SM008</t>
  </si>
  <si>
    <t>BHE Renewables, LLC and its subsidiaries, Magma Power Company and Elmore North Geothermal LLC</t>
  </si>
  <si>
    <t>23-SM009</t>
  </si>
  <si>
    <t>Newlight Technologies, Inc.</t>
  </si>
  <si>
    <t>AirCarbon Manufacturing</t>
  </si>
  <si>
    <t>23-SM010</t>
  </si>
  <si>
    <t xml:space="preserve">Palmdale, Manhattan Beach; Redondo Beach; Northridge; Sunnyvale; Woodland Hills </t>
  </si>
  <si>
    <t>Los Angeles; Los Angeles; Los Angeles; Los Angeles; Santa Clara; Los Angeles</t>
  </si>
  <si>
    <t>23-SM012</t>
  </si>
  <si>
    <t xml:space="preserve">Aptera Motors Corp. </t>
  </si>
  <si>
    <t>Carlsbad; Vista</t>
  </si>
  <si>
    <t>San Diego; San Diego</t>
  </si>
  <si>
    <t>Solar Electric Vehicle and Related Components Manufacturing</t>
  </si>
  <si>
    <t>23-SM013</t>
  </si>
  <si>
    <t xml:space="preserve">Aemetis Biogas, LLC </t>
  </si>
  <si>
    <t>Turlock; Crows Landing</t>
  </si>
  <si>
    <t>Stanislaus; Stanislaus</t>
  </si>
  <si>
    <t>23-SM015</t>
  </si>
  <si>
    <t>CalBioGas Gustine LLC</t>
  </si>
  <si>
    <t>Gustine</t>
  </si>
  <si>
    <t>23-SM017</t>
  </si>
  <si>
    <t>23-SM018</t>
  </si>
  <si>
    <t>East County Advanced Water Purification Joint Powers Authority</t>
  </si>
  <si>
    <t>Santee</t>
  </si>
  <si>
    <t>23-SM019</t>
  </si>
  <si>
    <t xml:space="preserve">Universal Waste Systems, Inc. </t>
  </si>
  <si>
    <t>Santa Fe Springs, Los Angeles</t>
  </si>
  <si>
    <t>Los Angeles; Los Angeles</t>
  </si>
  <si>
    <t>23-SM021</t>
  </si>
  <si>
    <t>Raven SR S1 LLC</t>
  </si>
  <si>
    <t xml:space="preserve">Contra Costa </t>
  </si>
  <si>
    <t>7;</t>
  </si>
  <si>
    <t>23-SM023</t>
  </si>
  <si>
    <t>Mariposa Bioenergy LLC</t>
  </si>
  <si>
    <t>Mariposa</t>
  </si>
  <si>
    <t>23-SM024</t>
  </si>
  <si>
    <t>Biggs Bioenergy LLC</t>
  </si>
  <si>
    <t>Biggs</t>
  </si>
  <si>
    <t xml:space="preserve"> Butte </t>
  </si>
  <si>
    <t>23-SM026</t>
  </si>
  <si>
    <t>Cantua Creek, Terra Bella</t>
  </si>
  <si>
    <t>Fresno; Tulare</t>
  </si>
  <si>
    <t>23-SM027</t>
  </si>
  <si>
    <t>Biofuels San Bernadino Biogas, LLC</t>
  </si>
  <si>
    <t>23-SM028</t>
  </si>
  <si>
    <t>Intuitive Surgical, Inc. and its subsidiary, Intuitive Surgical Operations, Inc.</t>
  </si>
  <si>
    <t>Santa Clara, Sunnyvale</t>
  </si>
  <si>
    <t xml:space="preserve"> Santa Clara; Santa Clara</t>
  </si>
  <si>
    <t>23-SM029</t>
  </si>
  <si>
    <t>EUV Tech, Inc.</t>
  </si>
  <si>
    <t>Semiconductor Metrology Equipment Manufacturing</t>
  </si>
  <si>
    <t>23-SM030</t>
  </si>
  <si>
    <t>Inland Empire Utilities Agency</t>
  </si>
  <si>
    <t xml:space="preserve">Wastewater and Food Waste Biogas Capture </t>
  </si>
  <si>
    <t>6063 Kimball Ave Chino, CA 91708</t>
  </si>
  <si>
    <t>Heirloom Carbon Technologies, Inc.</t>
  </si>
  <si>
    <t>Sequestered Carbon Manufacturing</t>
  </si>
  <si>
    <t>23-SM031</t>
  </si>
  <si>
    <t>HC (Contra Costa), LLC</t>
  </si>
  <si>
    <t>23-SM033</t>
  </si>
  <si>
    <t xml:space="preserve">Santa Clara </t>
  </si>
  <si>
    <t>23-SM034</t>
  </si>
  <si>
    <t xml:space="preserve">Applied Materials, Inc. </t>
  </si>
  <si>
    <t xml:space="preserve"> Santa Clara; Sunnyvale</t>
  </si>
  <si>
    <t>Lithium Anodes for Electric Vehicle Batteries</t>
  </si>
  <si>
    <t>23-SM035</t>
  </si>
  <si>
    <t>Hell's Kitchen LithiumCo 1 LLC</t>
  </si>
  <si>
    <t>23-SM036</t>
  </si>
  <si>
    <t>Pratt &amp; Whitney, a division of RTX Corporation</t>
  </si>
  <si>
    <t>Carlsbad</t>
  </si>
  <si>
    <t>Jet Engine Parts Manufacturing</t>
  </si>
  <si>
    <t>23-SM037</t>
  </si>
  <si>
    <t>23-SM038</t>
  </si>
  <si>
    <t>Nanoshift LLC</t>
  </si>
  <si>
    <t>Semiconductor Manufacturing</t>
  </si>
  <si>
    <t>23-SM042</t>
  </si>
  <si>
    <t>Anaergia Technologies, LLC</t>
  </si>
  <si>
    <t xml:space="preserve">Biomass Processing and Fuel Production </t>
  </si>
  <si>
    <t>23-SM044</t>
  </si>
  <si>
    <t>Vernon Green Hydrogen</t>
  </si>
  <si>
    <t xml:space="preserve">Los Angeles </t>
  </si>
  <si>
    <t>24-SM002</t>
  </si>
  <si>
    <t>Joby Aero, Inc</t>
  </si>
  <si>
    <t xml:space="preserve"> Marina; San Carlos</t>
  </si>
  <si>
    <t>Monterey; San Mateo</t>
  </si>
  <si>
    <t>24-SM003</t>
  </si>
  <si>
    <t>BHE Renewables, LLC and its subsidiaries Magma Power Company and Morton Bay Geothermal LLC</t>
  </si>
  <si>
    <t xml:space="preserve"> Calipatria</t>
  </si>
  <si>
    <t>24-SM004</t>
  </si>
  <si>
    <t>Toro Energy of California AA, LLC</t>
  </si>
  <si>
    <t>24-SM006</t>
  </si>
  <si>
    <t>24-SM007</t>
  </si>
  <si>
    <t xml:space="preserve">Element Lancaster 1 LLC </t>
  </si>
  <si>
    <t>24-SM009</t>
  </si>
  <si>
    <t>H2B2 USA, LLC</t>
  </si>
  <si>
    <t>24-SM010</t>
  </si>
  <si>
    <t>American Lithium Energy Corporation</t>
  </si>
  <si>
    <t>24-SM011</t>
  </si>
  <si>
    <t>Biofuels Coyote Canyon BioGas, LLC</t>
  </si>
  <si>
    <t>Newport Beach</t>
  </si>
  <si>
    <t xml:space="preserve">Orange </t>
  </si>
  <si>
    <t>Landfill Gas to Renewable Natural Gas</t>
  </si>
  <si>
    <t>24-SM013</t>
  </si>
  <si>
    <t>Harbinger Motors Inc.</t>
  </si>
  <si>
    <t>Garden Grove</t>
  </si>
  <si>
    <t>24-SM014</t>
  </si>
  <si>
    <t>DeJager North Biogas LLC</t>
  </si>
  <si>
    <t>24-SM015</t>
  </si>
  <si>
    <t>HD Ranch Biogas LLC</t>
  </si>
  <si>
    <t>Dixon</t>
  </si>
  <si>
    <t>24-SM016</t>
  </si>
  <si>
    <t>Dairy Ave and Circle H Biogas LLC</t>
  </si>
  <si>
    <t>24-SM017</t>
  </si>
  <si>
    <t>CalBioGas North Visalia III LLC</t>
  </si>
  <si>
    <t>24-SM018</t>
  </si>
  <si>
    <t>Southpoint Biogas III LLC</t>
  </si>
  <si>
    <t>24-SM019</t>
  </si>
  <si>
    <t>CalBioGas Buttonwillow III LLC</t>
  </si>
  <si>
    <t>Wasco</t>
  </si>
  <si>
    <t>24-SM020</t>
  </si>
  <si>
    <t>CalBioGas West Visalia III LLC</t>
  </si>
  <si>
    <t>24-SM021</t>
  </si>
  <si>
    <t>CalBioGas Kern III LLC</t>
  </si>
  <si>
    <t>24-SM022</t>
  </si>
  <si>
    <t>CalBioGas Fresno, LLC</t>
  </si>
  <si>
    <t>24-SM023</t>
  </si>
  <si>
    <t xml:space="preserve">PSGM3, LLC (Pacific Steel Group) </t>
  </si>
  <si>
    <t>Mojave</t>
  </si>
  <si>
    <t>24-SM024</t>
  </si>
  <si>
    <t xml:space="preserve">Antora Energy, Inc. (San Jose) </t>
  </si>
  <si>
    <t>Thermal Battery Modules</t>
  </si>
  <si>
    <t>24-SM025</t>
  </si>
  <si>
    <t>Archer Aviation, Inc. and Archer Air LLC</t>
  </si>
  <si>
    <t>24-SM026</t>
  </si>
  <si>
    <t>Infinera Corporation</t>
  </si>
  <si>
    <t>Sunnyvale; San Jose</t>
  </si>
  <si>
    <t>24-SM029</t>
  </si>
  <si>
    <t>Bakersfield Renewable Fuels, LLC</t>
  </si>
  <si>
    <t>24-SM030</t>
  </si>
  <si>
    <t>rPlanet Earth Los Angeles, LLC</t>
  </si>
  <si>
    <t>24-SM031</t>
  </si>
  <si>
    <t>Antora Energy Inc (Sunnyvale)</t>
  </si>
  <si>
    <t>Semiconductor Device Manufacturing</t>
  </si>
  <si>
    <t>24-SM032</t>
  </si>
  <si>
    <t>24-SM034</t>
  </si>
  <si>
    <t>5E Boron Americas LLC</t>
  </si>
  <si>
    <t>Newberry Springs</t>
  </si>
  <si>
    <t>25-SM001</t>
  </si>
  <si>
    <t>ZO Motors North America LLC</t>
  </si>
  <si>
    <t>Fontana</t>
  </si>
  <si>
    <t xml:space="preserve">San Bernardino </t>
  </si>
  <si>
    <t>25-SM002</t>
  </si>
  <si>
    <t xml:space="preserve">San Joaquin </t>
  </si>
  <si>
    <t>25-SM003</t>
  </si>
  <si>
    <t>Robert Bosch Semiconductor LLC</t>
  </si>
  <si>
    <t xml:space="preserve">Placer  </t>
  </si>
  <si>
    <t>25-SM005</t>
  </si>
  <si>
    <t>Tandem PV, Inc.</t>
  </si>
  <si>
    <t xml:space="preserve">Alameda </t>
  </si>
  <si>
    <t xml:space="preserve">Solar Photovoltaic Manufacturing </t>
  </si>
  <si>
    <t>25-SM006</t>
  </si>
  <si>
    <t>Marina; San Carlos</t>
  </si>
  <si>
    <t xml:space="preserve">Monterey; San Mateo </t>
  </si>
  <si>
    <t xml:space="preserve">Advanced Transportation </t>
  </si>
  <si>
    <t>Electric Aircraft Manufacturing</t>
  </si>
  <si>
    <t>25-SM007</t>
  </si>
  <si>
    <t>Battery Manufacturing</t>
  </si>
  <si>
    <t>25-SM008</t>
  </si>
  <si>
    <t>Nitricity, Inc. and Nitricity Delhi, LLC</t>
  </si>
  <si>
    <t>Delhi</t>
  </si>
  <si>
    <t xml:space="preserve">Merced  </t>
  </si>
  <si>
    <t>25-SM009</t>
  </si>
  <si>
    <t>Force Energy Corporation</t>
  </si>
  <si>
    <t>Sonora</t>
  </si>
  <si>
    <t xml:space="preserve">Tuolumne </t>
  </si>
  <si>
    <t>25-SM011</t>
  </si>
  <si>
    <t>25-SM012</t>
  </si>
  <si>
    <t>Rincell Corporation</t>
  </si>
  <si>
    <t xml:space="preserve">Sacramento </t>
  </si>
  <si>
    <t>25-SM013</t>
  </si>
  <si>
    <t>AEM Americas Inc.</t>
  </si>
  <si>
    <t>Ceramic Substrate Heaters &amp; Thermal Subsystems Manufacturing</t>
  </si>
  <si>
    <t>25-SM015</t>
  </si>
  <si>
    <t>Prose Beauty Inc.</t>
  </si>
  <si>
    <t>Commerce</t>
  </si>
  <si>
    <t>Beauty Products Manufacturing</t>
  </si>
  <si>
    <t>25-SM016</t>
  </si>
  <si>
    <t>Fuse Energy Technologies Corp</t>
  </si>
  <si>
    <t xml:space="preserve">Power Modules Manufacturing </t>
  </si>
  <si>
    <t>25-SM018</t>
  </si>
  <si>
    <t>Mango Materials, Inc.</t>
  </si>
  <si>
    <t>Elmira</t>
  </si>
  <si>
    <t xml:space="preserve">Solano </t>
  </si>
  <si>
    <t>Biopolymer Pellets Manufacturing</t>
  </si>
  <si>
    <t>25-SM019</t>
  </si>
  <si>
    <t>Rivian LLC</t>
  </si>
  <si>
    <t>25-SM020</t>
  </si>
  <si>
    <t>AggrePlex of Modesto LLC</t>
  </si>
  <si>
    <t>25-SM021</t>
  </si>
  <si>
    <t>Sierra View Dairy Biogas LLC</t>
  </si>
  <si>
    <t xml:space="preserve">Alternative Source </t>
  </si>
  <si>
    <t>25-SM022</t>
  </si>
  <si>
    <t>Black Diamond Dairy Biogas LLC.</t>
  </si>
  <si>
    <t>25-SM023</t>
  </si>
  <si>
    <t>Antonio Brasil Dairy Biogas LLC</t>
  </si>
  <si>
    <t>Dos Palos</t>
  </si>
  <si>
    <t>25-SM024</t>
  </si>
  <si>
    <t>6-X Dairy Biogas LLC</t>
  </si>
  <si>
    <t xml:space="preserve">Stanislaus </t>
  </si>
  <si>
    <t>25-SM025</t>
  </si>
  <si>
    <t>Vast Space, LLC</t>
  </si>
  <si>
    <t xml:space="preserve">Space Station Modules Manufacturing </t>
  </si>
  <si>
    <t>25-SM026</t>
  </si>
  <si>
    <t xml:space="preserve">Advanced Manufacturing </t>
  </si>
  <si>
    <t>25-SM028</t>
  </si>
  <si>
    <t>HieFo Corporation</t>
  </si>
  <si>
    <t>Alhambra</t>
  </si>
  <si>
    <t>25-SM029</t>
  </si>
  <si>
    <t>Lam Research Corp</t>
  </si>
  <si>
    <t xml:space="preserve">Alameda; Alameda </t>
  </si>
  <si>
    <t>25-SM030</t>
  </si>
  <si>
    <t>Salinas; San Jose</t>
  </si>
  <si>
    <t xml:space="preserve">Monterey; Santa Clara </t>
  </si>
  <si>
    <t>25-SM031</t>
  </si>
  <si>
    <t xml:space="preserve">Santa Clara; Santa Clara </t>
  </si>
  <si>
    <t>25-SM032</t>
  </si>
  <si>
    <t>Sunnyvale; Santa Clara</t>
  </si>
  <si>
    <t>Santa Clara; Santa Clara</t>
  </si>
  <si>
    <t>25-SM033</t>
  </si>
  <si>
    <t>Display Tools and Components Manufacturing</t>
  </si>
  <si>
    <t>25-SM034</t>
  </si>
  <si>
    <t>Intuitive Surgical, Inc. and Intuitive Surgical Operations, Inc.</t>
  </si>
  <si>
    <t xml:space="preserve">Advanced Robotic Surgical Systems and Tools </t>
  </si>
  <si>
    <t>25-SM035</t>
  </si>
  <si>
    <t>All Weather Architectural Aluminum Inc.</t>
  </si>
  <si>
    <t xml:space="preserve"> Advanced Manufacturing</t>
  </si>
  <si>
    <t>Windows and Doors Manufacturing</t>
  </si>
  <si>
    <t>25-SM036</t>
  </si>
  <si>
    <t>Figure AI Inc.</t>
  </si>
  <si>
    <t>Robotic Manufacturing</t>
  </si>
  <si>
    <t>Totals:</t>
  </si>
  <si>
    <t>¹ Under the Program the value of a specific project’s sales and use tax exclusion is calculated using the statewide sales and use tax average.  The statewide average was estimated at 9.1% through June 2011 and changed to 8.1% in July 2011, 8.37% in January 2013, 8.42% in March 2014, 8.36% in January 2018, 8.5% in October 2020, 8.36% in October 2022, 8.44% in December 2023, and 8.48% in January 2025.</t>
  </si>
  <si>
    <t>² These benefits are estimates that are calculated under the Program’s evaluation system at the time of Board approval.  Applicants are required to provide annual reports to CAEATFA on actual project activity.</t>
  </si>
  <si>
    <t xml:space="preserve">Applications Previously Approved w/ No Signed Agreement </t>
  </si>
  <si>
    <t>Application No.</t>
  </si>
  <si>
    <t>Date of Board Consideration</t>
  </si>
  <si>
    <t>QP 
Amount</t>
  </si>
  <si>
    <t>STE Amount 
(Anticipated)¹</t>
  </si>
  <si>
    <t xml:space="preserve">Expected 
Total Jobs² </t>
  </si>
  <si>
    <t>Expected Total Jobs from STE²</t>
  </si>
  <si>
    <t xml:space="preserve">
ABEC Bidart-Old River LLC </t>
  </si>
  <si>
    <t>11-SM007</t>
  </si>
  <si>
    <t xml:space="preserve">Seal Beach                             </t>
  </si>
  <si>
    <t>16-SM001</t>
  </si>
  <si>
    <t xml:space="preserve">
Atieva USA, Inc.</t>
  </si>
  <si>
    <t>Menlo Park; 
Tracy; Sacramento</t>
  </si>
  <si>
    <t>San Mateo; San Joaquin; 
Sacramento</t>
  </si>
  <si>
    <t>14-SM002</t>
  </si>
  <si>
    <t xml:space="preserve">
CleanWorld</t>
  </si>
  <si>
    <t>21-SM015</t>
  </si>
  <si>
    <t xml:space="preserve">
Fortress North America, LLC </t>
  </si>
  <si>
    <t>Rocklin</t>
  </si>
  <si>
    <t>Fire Retardant Manufacturing</t>
  </si>
  <si>
    <t>10-SM018</t>
  </si>
  <si>
    <t xml:space="preserve">
Green Vehicles, Inc.</t>
  </si>
  <si>
    <t>14-SM024</t>
  </si>
  <si>
    <t xml:space="preserve">Haas Automation, Inc. </t>
  </si>
  <si>
    <t>CNC Machine Manufacturing</t>
  </si>
  <si>
    <t>10-SM019</t>
  </si>
  <si>
    <t>Soliant Energy, Inc.</t>
  </si>
  <si>
    <t>15-SM004</t>
  </si>
  <si>
    <t xml:space="preserve">T2Energy, LLC </t>
  </si>
  <si>
    <t>Vista</t>
  </si>
  <si>
    <t>Omega Oil Production</t>
  </si>
  <si>
    <t>17-SM012</t>
  </si>
  <si>
    <t xml:space="preserve">TAP Power LLC </t>
  </si>
  <si>
    <t>Arcata</t>
  </si>
  <si>
    <t>Humboldt</t>
  </si>
  <si>
    <t>Applications Previously Considered and Denied</t>
  </si>
  <si>
    <t>16-SM020</t>
  </si>
  <si>
    <t>Zanker Road Resource Management</t>
  </si>
  <si>
    <t>19-SM013</t>
  </si>
  <si>
    <t>Beverly Hills</t>
  </si>
  <si>
    <t xml:space="preserve">Fuel Grade Hydrogen </t>
  </si>
  <si>
    <t>19-SM014</t>
  </si>
  <si>
    <t>19-SM015</t>
  </si>
  <si>
    <t>Concord</t>
  </si>
  <si>
    <t>19-SM016</t>
  </si>
  <si>
    <t>Culver City</t>
  </si>
  <si>
    <t>19-SM017</t>
  </si>
  <si>
    <t>19-SM018</t>
  </si>
  <si>
    <t>Mission Hills</t>
  </si>
  <si>
    <t>19-SM019</t>
  </si>
  <si>
    <t xml:space="preserve">Redwood City </t>
  </si>
  <si>
    <t>19-SM020</t>
  </si>
  <si>
    <t>19-SM021</t>
  </si>
  <si>
    <t>Sherman Oaks</t>
  </si>
  <si>
    <t>19-SM022</t>
  </si>
  <si>
    <t>Studio City</t>
  </si>
  <si>
    <t>19-SM023</t>
  </si>
  <si>
    <t>Row Labels</t>
  </si>
  <si>
    <t>Grand Total</t>
  </si>
  <si>
    <t>STE Used 
to Date¹</t>
  </si>
  <si>
    <t>QP Amount Reported</t>
  </si>
  <si>
    <t>% Conveyed</t>
  </si>
  <si>
    <t>20-SM016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</si>
</sst>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 numFmtId="168" formatCode="m/d/yy;@"/>
  </numFmts>
  <fonts count="24" x14ac:knownFonts="1">
    <font>
      <sz val="11"/>
      <color theme="1"/>
      <name val="Calibri"/>
      <family val="2"/>
      <scheme val="minor"/>
    </font>
    <font>
      <sz val="11"/>
      <color theme="1"/>
      <name val="Calibri"/>
      <family val="2"/>
      <scheme val="minor"/>
    </font>
    <font>
      <b/>
      <sz val="12"/>
      <color indexed="9"/>
      <name val="Calibri"/>
      <family val="2"/>
      <scheme val="minor"/>
    </font>
    <font>
      <sz val="12"/>
      <color theme="1"/>
      <name val="Calibri"/>
      <family val="2"/>
      <scheme val="minor"/>
    </font>
    <font>
      <sz val="12"/>
      <name val="Calibri"/>
      <family val="2"/>
      <scheme val="minor"/>
    </font>
    <font>
      <b/>
      <sz val="14"/>
      <color theme="1"/>
      <name val="Calibri"/>
      <family val="2"/>
      <scheme val="minor"/>
    </font>
    <font>
      <sz val="11"/>
      <name val="Calibri"/>
      <family val="2"/>
      <scheme val="minor"/>
    </font>
    <font>
      <sz val="16"/>
      <color theme="1"/>
      <name val="Times New Roman"/>
      <family val="1"/>
    </font>
    <font>
      <sz val="14"/>
      <color theme="1"/>
      <name val="Calibri"/>
      <family val="2"/>
      <scheme val="minor"/>
    </font>
    <font>
      <sz val="14"/>
      <name val="Calibri"/>
      <family val="2"/>
      <scheme val="minor"/>
    </font>
    <font>
      <b/>
      <sz val="16"/>
      <color indexed="9"/>
      <name val="Calibri"/>
      <family val="2"/>
      <scheme val="minor"/>
    </font>
    <font>
      <sz val="16"/>
      <color indexed="9"/>
      <name val="Calibri"/>
      <family val="2"/>
      <scheme val="minor"/>
    </font>
    <font>
      <sz val="16"/>
      <color theme="1"/>
      <name val="Calibri"/>
      <family val="2"/>
      <scheme val="minor"/>
    </font>
    <font>
      <b/>
      <sz val="36"/>
      <color theme="1"/>
      <name val="Calibri"/>
      <family val="2"/>
      <scheme val="minor"/>
    </font>
    <font>
      <sz val="36"/>
      <color theme="1"/>
      <name val="Calibri"/>
      <family val="2"/>
      <scheme val="minor"/>
    </font>
    <font>
      <sz val="18"/>
      <name val="Calibri"/>
      <family val="2"/>
      <scheme val="minor"/>
    </font>
    <font>
      <sz val="18"/>
      <color theme="1"/>
      <name val="Calibri"/>
      <family val="2"/>
      <scheme val="minor"/>
    </font>
    <font>
      <b/>
      <sz val="18"/>
      <color indexed="9"/>
      <name val="Calibri"/>
      <family val="2"/>
      <scheme val="minor"/>
    </font>
    <font>
      <sz val="12"/>
      <color indexed="9"/>
      <name val="Calibri"/>
      <family val="2"/>
      <scheme val="minor"/>
    </font>
    <font>
      <sz val="14"/>
      <name val="Calibri"/>
      <family val="2"/>
    </font>
    <font>
      <b/>
      <sz val="18"/>
      <name val="Calibri"/>
      <family val="2"/>
      <scheme val="minor"/>
    </font>
    <font>
      <sz val="16"/>
      <name val="Calibri"/>
      <family val="2"/>
      <scheme val="minor"/>
    </font>
    <font>
      <sz val="8"/>
      <name val="Calibri"/>
      <family val="2"/>
      <scheme val="minor"/>
    </font>
    <font>
      <b/>
      <sz val="16"/>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1"/>
        <bgColor theme="1"/>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style="double">
        <color theme="1"/>
      </top>
      <bottom style="medium">
        <color theme="1"/>
      </bottom>
      <diagonal/>
    </border>
    <border>
      <left style="thin">
        <color theme="1"/>
      </left>
      <right style="thin">
        <color theme="1"/>
      </right>
      <top style="medium">
        <color theme="1"/>
      </top>
      <bottom style="medium">
        <color theme="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style="thin">
        <color rgb="FF000000"/>
      </right>
      <top/>
      <bottom/>
      <diagonal/>
    </border>
    <border>
      <left style="thin">
        <color rgb="FF000000"/>
      </left>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38">
    <xf numFmtId="0" fontId="0" fillId="0" borderId="0" xfId="0"/>
    <xf numFmtId="164" fontId="0" fillId="0" borderId="0" xfId="2" applyNumberFormat="1" applyFont="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9" fontId="0" fillId="0" borderId="0" xfId="3" applyFont="1" applyAlignment="1">
      <alignment horizontal="center" vertical="center"/>
    </xf>
    <xf numFmtId="165" fontId="0" fillId="0" borderId="0" xfId="1" applyNumberFormat="1" applyFont="1" applyAlignment="1">
      <alignment horizontal="center" vertical="center"/>
    </xf>
    <xf numFmtId="44" fontId="0" fillId="0" borderId="0" xfId="2" applyFont="1" applyAlignment="1">
      <alignment horizontal="center" vertical="center"/>
    </xf>
    <xf numFmtId="44" fontId="0" fillId="0" borderId="0" xfId="0" applyNumberFormat="1"/>
    <xf numFmtId="0" fontId="0" fillId="0" borderId="0" xfId="0" pivotButton="1"/>
    <xf numFmtId="0" fontId="0" fillId="0" borderId="0" xfId="0" applyAlignment="1">
      <alignment horizontal="left"/>
    </xf>
    <xf numFmtId="44" fontId="0" fillId="0" borderId="0" xfId="2" applyFont="1"/>
    <xf numFmtId="0" fontId="3" fillId="2" borderId="3" xfId="0" applyFont="1" applyFill="1" applyBorder="1" applyAlignment="1">
      <alignment horizontal="center" vertical="center" wrapText="1"/>
    </xf>
    <xf numFmtId="0" fontId="5" fillId="2" borderId="3" xfId="0" applyFont="1" applyFill="1" applyBorder="1" applyAlignment="1">
      <alignment horizontal="right" vertical="center" wrapText="1"/>
    </xf>
    <xf numFmtId="9" fontId="5" fillId="2" borderId="3"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164" fontId="2" fillId="3" borderId="4" xfId="2" applyNumberFormat="1" applyFont="1" applyFill="1" applyBorder="1" applyAlignment="1">
      <alignment horizontal="center" vertical="center" wrapText="1"/>
    </xf>
    <xf numFmtId="44" fontId="2" fillId="3" borderId="4" xfId="2" applyFont="1" applyFill="1" applyBorder="1" applyAlignment="1">
      <alignment horizontal="center" vertical="center" wrapText="1"/>
    </xf>
    <xf numFmtId="9" fontId="2" fillId="3" borderId="4" xfId="3" applyFont="1" applyFill="1" applyBorder="1" applyAlignment="1">
      <alignment horizontal="center" vertical="center" wrapText="1"/>
    </xf>
    <xf numFmtId="164" fontId="0" fillId="0" borderId="0" xfId="2" applyNumberFormat="1" applyFont="1"/>
    <xf numFmtId="9" fontId="0" fillId="0" borderId="0" xfId="3" applyFont="1"/>
    <xf numFmtId="165" fontId="2" fillId="3" borderId="4" xfId="1" applyNumberFormat="1" applyFont="1" applyFill="1" applyBorder="1" applyAlignment="1">
      <alignment horizontal="center" vertical="center" wrapText="1"/>
    </xf>
    <xf numFmtId="164" fontId="5" fillId="2" borderId="3" xfId="2" applyNumberFormat="1" applyFont="1" applyFill="1" applyBorder="1" applyAlignment="1">
      <alignment horizontal="center" vertical="center" wrapText="1"/>
    </xf>
    <xf numFmtId="165" fontId="5" fillId="2" borderId="3" xfId="1" applyNumberFormat="1" applyFont="1" applyFill="1" applyBorder="1" applyAlignment="1">
      <alignment horizontal="center" vertical="center" wrapText="1"/>
    </xf>
    <xf numFmtId="165" fontId="0" fillId="0" borderId="0" xfId="1" applyNumberFormat="1" applyFont="1"/>
    <xf numFmtId="166" fontId="0" fillId="0" borderId="0" xfId="0" applyNumberFormat="1"/>
    <xf numFmtId="164" fontId="0" fillId="0" borderId="0" xfId="2" applyNumberFormat="1" applyFont="1" applyFill="1" applyAlignment="1">
      <alignment horizontal="center" vertical="center"/>
    </xf>
    <xf numFmtId="44" fontId="0" fillId="0" borderId="0" xfId="2" applyFont="1" applyFill="1" applyAlignment="1">
      <alignment horizontal="center" vertical="center"/>
    </xf>
    <xf numFmtId="9" fontId="0" fillId="0" borderId="0" xfId="3" applyFont="1" applyFill="1" applyAlignment="1">
      <alignment horizontal="center" vertical="center"/>
    </xf>
    <xf numFmtId="165" fontId="0" fillId="0" borderId="0" xfId="1" applyNumberFormat="1" applyFont="1" applyFill="1" applyAlignment="1">
      <alignment horizontal="center" vertical="center"/>
    </xf>
    <xf numFmtId="0" fontId="6" fillId="0" borderId="0" xfId="0" applyFont="1"/>
    <xf numFmtId="164" fontId="3" fillId="0" borderId="0" xfId="2" applyNumberFormat="1" applyFont="1" applyAlignment="1">
      <alignment horizontal="center" vertical="center"/>
    </xf>
    <xf numFmtId="164" fontId="3" fillId="0" borderId="0" xfId="2" applyNumberFormat="1" applyFont="1" applyFill="1" applyAlignment="1">
      <alignment horizontal="center" vertical="center"/>
    </xf>
    <xf numFmtId="0" fontId="8" fillId="0" borderId="0" xfId="0" applyFont="1" applyAlignment="1">
      <alignment horizontal="center" vertical="center"/>
    </xf>
    <xf numFmtId="0" fontId="16" fillId="0" borderId="0" xfId="0" applyFont="1" applyAlignment="1">
      <alignment horizontal="center" vertical="center"/>
    </xf>
    <xf numFmtId="0" fontId="12" fillId="0" borderId="0" xfId="0" applyFont="1" applyAlignment="1">
      <alignment horizontal="center" vertical="center"/>
    </xf>
    <xf numFmtId="0" fontId="0" fillId="0" borderId="0" xfId="0" applyAlignment="1">
      <alignment horizontal="center" vertical="center" wrapText="1"/>
    </xf>
    <xf numFmtId="3" fontId="16" fillId="0" borderId="1" xfId="1" applyNumberFormat="1" applyFont="1" applyFill="1" applyBorder="1" applyAlignment="1">
      <alignment horizontal="center" vertical="center" wrapText="1"/>
    </xf>
    <xf numFmtId="164" fontId="3" fillId="0" borderId="1" xfId="1" applyNumberFormat="1" applyFont="1" applyFill="1" applyBorder="1" applyAlignment="1">
      <alignment horizontal="center" vertical="center" wrapText="1"/>
    </xf>
    <xf numFmtId="3" fontId="8" fillId="0" borderId="1" xfId="1" applyNumberFormat="1" applyFont="1" applyFill="1" applyBorder="1" applyAlignment="1">
      <alignment horizontal="center" vertical="center" wrapText="1"/>
    </xf>
    <xf numFmtId="3" fontId="8" fillId="0" borderId="1" xfId="1" applyNumberFormat="1" applyFont="1" applyFill="1" applyBorder="1" applyAlignment="1" applyProtection="1">
      <alignment horizontal="center" vertical="center" wrapText="1"/>
      <protection locked="0"/>
    </xf>
    <xf numFmtId="1" fontId="16" fillId="0" borderId="1" xfId="2" applyNumberFormat="1" applyFont="1" applyFill="1" applyBorder="1" applyAlignment="1" applyProtection="1">
      <alignment horizontal="center" vertical="center" wrapText="1"/>
      <protection locked="0"/>
    </xf>
    <xf numFmtId="164" fontId="3" fillId="0" borderId="1" xfId="0" applyNumberFormat="1" applyFont="1" applyBorder="1" applyAlignment="1">
      <alignment wrapText="1"/>
    </xf>
    <xf numFmtId="1" fontId="15" fillId="0" borderId="1" xfId="2" applyNumberFormat="1" applyFont="1" applyFill="1" applyBorder="1" applyAlignment="1" applyProtection="1">
      <alignment horizontal="center" vertical="center" wrapText="1"/>
      <protection locked="0"/>
    </xf>
    <xf numFmtId="164" fontId="3" fillId="0" borderId="7" xfId="0" applyNumberFormat="1" applyFont="1" applyBorder="1" applyAlignment="1">
      <alignment wrapText="1"/>
    </xf>
    <xf numFmtId="164" fontId="3" fillId="0" borderId="7" xfId="1" applyNumberFormat="1" applyFont="1" applyFill="1" applyBorder="1" applyAlignment="1">
      <alignment horizontal="center" vertical="center" wrapText="1"/>
    </xf>
    <xf numFmtId="3" fontId="16" fillId="0" borderId="7" xfId="1" applyNumberFormat="1" applyFont="1" applyFill="1" applyBorder="1" applyAlignment="1">
      <alignment horizontal="center" vertical="center" wrapText="1"/>
    </xf>
    <xf numFmtId="164" fontId="3" fillId="0" borderId="6" xfId="0" applyNumberFormat="1" applyFont="1" applyBorder="1" applyAlignment="1">
      <alignment wrapText="1"/>
    </xf>
    <xf numFmtId="3" fontId="8" fillId="0" borderId="6" xfId="1" applyNumberFormat="1" applyFont="1" applyFill="1" applyBorder="1" applyAlignment="1">
      <alignment horizontal="center" vertical="center" wrapText="1"/>
    </xf>
    <xf numFmtId="3" fontId="8" fillId="0" borderId="6" xfId="1" applyNumberFormat="1" applyFont="1" applyFill="1" applyBorder="1" applyAlignment="1" applyProtection="1">
      <alignment horizontal="center" vertical="center" wrapText="1"/>
      <protection locked="0"/>
    </xf>
    <xf numFmtId="3" fontId="8" fillId="0" borderId="6" xfId="2" applyNumberFormat="1" applyFont="1" applyFill="1" applyBorder="1" applyAlignment="1" applyProtection="1">
      <alignment horizontal="center" vertical="center" wrapText="1"/>
      <protection locked="0"/>
    </xf>
    <xf numFmtId="1" fontId="9" fillId="0" borderId="6" xfId="2" applyNumberFormat="1" applyFont="1" applyFill="1" applyBorder="1" applyAlignment="1" applyProtection="1">
      <alignment horizontal="center" vertical="center" wrapText="1"/>
      <protection locked="0"/>
    </xf>
    <xf numFmtId="0" fontId="19" fillId="0" borderId="6" xfId="0" applyFont="1" applyBorder="1" applyAlignment="1">
      <alignment horizontal="center" vertical="center" wrapText="1"/>
    </xf>
    <xf numFmtId="3" fontId="16" fillId="0" borderId="6" xfId="1" applyNumberFormat="1" applyFont="1" applyFill="1" applyBorder="1" applyAlignment="1">
      <alignment horizontal="center" vertical="center" wrapText="1"/>
    </xf>
    <xf numFmtId="0" fontId="20" fillId="0" borderId="0" xfId="0" applyFont="1" applyAlignment="1">
      <alignment horizontal="center" vertical="top" wrapText="1"/>
    </xf>
    <xf numFmtId="0" fontId="10" fillId="0" borderId="0" xfId="0" applyFont="1" applyAlignment="1">
      <alignment horizontal="center" vertical="center" wrapText="1"/>
    </xf>
    <xf numFmtId="0" fontId="17" fillId="0" borderId="0" xfId="0" applyFont="1" applyAlignment="1">
      <alignment horizontal="center" vertical="center" wrapText="1"/>
    </xf>
    <xf numFmtId="164" fontId="17" fillId="0" borderId="0" xfId="2" applyNumberFormat="1" applyFont="1" applyFill="1" applyBorder="1" applyAlignment="1">
      <alignment horizontal="center" vertical="center" wrapText="1"/>
    </xf>
    <xf numFmtId="165" fontId="10" fillId="0" borderId="0" xfId="1" applyNumberFormat="1" applyFont="1" applyFill="1" applyBorder="1" applyAlignment="1">
      <alignment horizontal="center" vertical="center" wrapText="1"/>
    </xf>
    <xf numFmtId="0" fontId="15" fillId="0" borderId="0" xfId="0" applyFont="1" applyAlignment="1">
      <alignment horizontal="center" vertical="center"/>
    </xf>
    <xf numFmtId="14" fontId="16" fillId="0" borderId="0" xfId="0" applyNumberFormat="1" applyFont="1" applyAlignment="1">
      <alignment horizontal="center" vertical="center"/>
    </xf>
    <xf numFmtId="0" fontId="16" fillId="0" borderId="0" xfId="0" applyFont="1" applyAlignment="1">
      <alignment horizontal="center" vertical="center" wrapText="1"/>
    </xf>
    <xf numFmtId="166" fontId="16" fillId="0" borderId="0" xfId="2" applyNumberFormat="1" applyFont="1" applyFill="1" applyBorder="1" applyAlignment="1">
      <alignment horizontal="center" vertical="center" wrapText="1"/>
    </xf>
    <xf numFmtId="166" fontId="16" fillId="0" borderId="0" xfId="2" applyNumberFormat="1" applyFont="1" applyFill="1" applyBorder="1" applyAlignment="1">
      <alignment horizontal="center" vertical="center"/>
    </xf>
    <xf numFmtId="1" fontId="16" fillId="0" borderId="0" xfId="1" applyNumberFormat="1" applyFont="1" applyFill="1" applyBorder="1" applyAlignment="1">
      <alignment horizontal="center" vertical="center"/>
    </xf>
    <xf numFmtId="164" fontId="16" fillId="0" borderId="0" xfId="2" applyNumberFormat="1" applyFont="1" applyFill="1" applyBorder="1" applyAlignment="1">
      <alignment horizontal="center" vertical="center" wrapText="1"/>
    </xf>
    <xf numFmtId="1" fontId="16" fillId="0" borderId="0" xfId="2" applyNumberFormat="1" applyFont="1" applyFill="1" applyBorder="1" applyAlignment="1">
      <alignment horizontal="center" vertical="center" wrapText="1"/>
    </xf>
    <xf numFmtId="0" fontId="12" fillId="0" borderId="1" xfId="0" applyFont="1" applyBorder="1" applyAlignment="1" applyProtection="1">
      <alignment horizontal="center" vertical="center" wrapText="1"/>
      <protection locked="0"/>
    </xf>
    <xf numFmtId="164" fontId="18" fillId="0" borderId="1" xfId="2" applyNumberFormat="1" applyFont="1" applyFill="1" applyBorder="1" applyAlignment="1">
      <alignment horizontal="center" vertical="top" wrapText="1"/>
    </xf>
    <xf numFmtId="164" fontId="18" fillId="0" borderId="7" xfId="2" applyNumberFormat="1" applyFont="1" applyFill="1" applyBorder="1" applyAlignment="1">
      <alignment horizontal="center" vertical="top" wrapText="1"/>
    </xf>
    <xf numFmtId="164" fontId="18" fillId="0" borderId="6" xfId="2" applyNumberFormat="1" applyFont="1" applyFill="1" applyBorder="1" applyAlignment="1">
      <alignment horizontal="center" vertical="top" wrapText="1"/>
    </xf>
    <xf numFmtId="0" fontId="21" fillId="0" borderId="1" xfId="1" applyNumberFormat="1"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21" fillId="0" borderId="1" xfId="0" applyFont="1" applyBorder="1" applyAlignment="1">
      <alignment horizontal="center" vertical="center" wrapText="1"/>
    </xf>
    <xf numFmtId="164" fontId="12" fillId="0" borderId="1" xfId="2" applyNumberFormat="1" applyFont="1" applyFill="1" applyBorder="1" applyAlignment="1" applyProtection="1">
      <alignment horizontal="center" vertical="center" wrapText="1"/>
      <protection locked="0"/>
    </xf>
    <xf numFmtId="164" fontId="12" fillId="0" borderId="1" xfId="2" applyNumberFormat="1" applyFont="1" applyFill="1" applyBorder="1" applyAlignment="1">
      <alignment horizontal="center" vertical="center" wrapText="1"/>
    </xf>
    <xf numFmtId="0" fontId="21" fillId="0" borderId="1" xfId="0" applyFont="1" applyBorder="1" applyAlignment="1" applyProtection="1">
      <alignment horizontal="center" vertical="center" wrapText="1"/>
      <protection locked="0"/>
    </xf>
    <xf numFmtId="164" fontId="21" fillId="0" borderId="1" xfId="2" applyNumberFormat="1" applyFont="1" applyFill="1" applyBorder="1" applyAlignment="1" applyProtection="1">
      <alignment horizontal="center" vertical="center" wrapText="1"/>
      <protection locked="0"/>
    </xf>
    <xf numFmtId="164" fontId="21" fillId="0" borderId="1" xfId="2" applyNumberFormat="1" applyFont="1" applyFill="1" applyBorder="1" applyAlignment="1" applyProtection="1">
      <alignment horizontal="center" vertical="center"/>
      <protection locked="0"/>
    </xf>
    <xf numFmtId="164" fontId="21" fillId="0" borderId="1" xfId="2" applyNumberFormat="1" applyFont="1" applyFill="1" applyBorder="1" applyAlignment="1">
      <alignment horizontal="center" vertical="center" wrapText="1"/>
    </xf>
    <xf numFmtId="164" fontId="21" fillId="0" borderId="1" xfId="0" applyNumberFormat="1" applyFont="1" applyBorder="1" applyAlignment="1">
      <alignment horizontal="center" vertical="center" wrapText="1"/>
    </xf>
    <xf numFmtId="0" fontId="0" fillId="4" borderId="0" xfId="0" applyFill="1"/>
    <xf numFmtId="0" fontId="0" fillId="6" borderId="0" xfId="0" applyFill="1"/>
    <xf numFmtId="164" fontId="4" fillId="0" borderId="6" xfId="2" applyNumberFormat="1" applyFont="1" applyFill="1" applyBorder="1" applyAlignment="1" applyProtection="1">
      <alignment horizontal="center" vertical="center" wrapText="1"/>
      <protection locked="0"/>
    </xf>
    <xf numFmtId="44" fontId="0" fillId="0" borderId="0" xfId="2" applyFont="1" applyFill="1" applyAlignment="1">
      <alignment horizontal="center" vertical="center" wrapText="1"/>
    </xf>
    <xf numFmtId="44" fontId="0" fillId="0" borderId="0" xfId="2" applyFont="1" applyAlignment="1">
      <alignment horizontal="center" vertical="center" wrapText="1"/>
    </xf>
    <xf numFmtId="0" fontId="9" fillId="0" borderId="6" xfId="0" applyFont="1" applyBorder="1" applyAlignment="1" applyProtection="1">
      <alignment horizontal="center" wrapText="1"/>
      <protection locked="0"/>
    </xf>
    <xf numFmtId="164" fontId="21" fillId="0" borderId="7" xfId="2" applyNumberFormat="1" applyFont="1" applyFill="1" applyBorder="1" applyAlignment="1" applyProtection="1">
      <alignment horizontal="center" vertical="center"/>
      <protection locked="0"/>
    </xf>
    <xf numFmtId="0" fontId="12" fillId="0" borderId="7" xfId="0" applyFont="1" applyBorder="1" applyAlignment="1">
      <alignment horizontal="center" vertical="center"/>
    </xf>
    <xf numFmtId="0" fontId="0" fillId="0" borderId="1" xfId="0" applyBorder="1"/>
    <xf numFmtId="0" fontId="0" fillId="0" borderId="0" xfId="0" applyAlignment="1">
      <alignment vertical="center"/>
    </xf>
    <xf numFmtId="9" fontId="21" fillId="0" borderId="1" xfId="3" applyFont="1" applyFill="1" applyBorder="1" applyAlignment="1">
      <alignment horizontal="center" vertical="center" wrapText="1"/>
    </xf>
    <xf numFmtId="167" fontId="0" fillId="0" borderId="0" xfId="3" applyNumberFormat="1" applyFont="1" applyFill="1" applyAlignment="1">
      <alignment horizontal="center" vertical="center"/>
    </xf>
    <xf numFmtId="164" fontId="0" fillId="0" borderId="0" xfId="2" applyNumberFormat="1" applyFont="1" applyFill="1" applyAlignment="1">
      <alignment horizontal="center" vertical="center" wrapText="1"/>
    </xf>
    <xf numFmtId="164" fontId="0" fillId="0" borderId="0" xfId="2" applyNumberFormat="1" applyFont="1" applyAlignment="1">
      <alignment horizontal="center" vertical="center" wrapText="1"/>
    </xf>
    <xf numFmtId="0" fontId="11"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14" fontId="0" fillId="0" borderId="0" xfId="0" applyNumberFormat="1" applyAlignment="1">
      <alignment horizontal="center" vertical="center" wrapText="1"/>
    </xf>
    <xf numFmtId="0" fontId="12" fillId="0" borderId="0" xfId="0" applyFont="1" applyAlignment="1">
      <alignment horizontal="center" vertical="center" wrapText="1"/>
    </xf>
    <xf numFmtId="164" fontId="3" fillId="0" borderId="0" xfId="2" applyNumberFormat="1" applyFont="1" applyFill="1" applyAlignment="1">
      <alignment horizontal="center" vertical="center" wrapText="1"/>
    </xf>
    <xf numFmtId="164" fontId="3" fillId="0" borderId="0" xfId="2" applyNumberFormat="1" applyFont="1" applyAlignment="1">
      <alignment horizontal="center" vertical="center" wrapText="1"/>
    </xf>
    <xf numFmtId="0" fontId="6" fillId="0" borderId="0" xfId="0" applyFont="1" applyAlignment="1">
      <alignment horizontal="center" vertical="center" wrapText="1"/>
    </xf>
    <xf numFmtId="14" fontId="12" fillId="0" borderId="0" xfId="0" applyNumberFormat="1" applyFont="1" applyAlignment="1">
      <alignment horizontal="center" vertical="center" wrapText="1"/>
    </xf>
    <xf numFmtId="167" fontId="12" fillId="0" borderId="1" xfId="0" applyNumberFormat="1" applyFont="1" applyBorder="1" applyAlignment="1">
      <alignment horizontal="center" vertical="center" wrapText="1"/>
    </xf>
    <xf numFmtId="9"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0" fillId="0" borderId="6" xfId="0" applyBorder="1"/>
    <xf numFmtId="1" fontId="9" fillId="0" borderId="0" xfId="2" applyNumberFormat="1" applyFont="1" applyFill="1" applyBorder="1" applyAlignment="1" applyProtection="1">
      <alignment horizontal="center" vertical="center" wrapText="1"/>
      <protection locked="0"/>
    </xf>
    <xf numFmtId="0" fontId="0" fillId="0" borderId="7" xfId="0" applyBorder="1"/>
    <xf numFmtId="166" fontId="0" fillId="0" borderId="0" xfId="2" applyNumberFormat="1" applyFont="1" applyFill="1" applyAlignment="1">
      <alignment horizontal="center" vertical="center"/>
    </xf>
    <xf numFmtId="166" fontId="0" fillId="0" borderId="0" xfId="2" applyNumberFormat="1" applyFont="1" applyAlignment="1">
      <alignment horizontal="center" vertical="center"/>
    </xf>
    <xf numFmtId="1" fontId="9" fillId="0" borderId="1" xfId="2" applyNumberFormat="1" applyFont="1" applyFill="1" applyBorder="1" applyAlignment="1" applyProtection="1">
      <alignment horizontal="center" vertical="center" wrapText="1"/>
      <protection locked="0"/>
    </xf>
    <xf numFmtId="164" fontId="3" fillId="0" borderId="10" xfId="0" applyNumberFormat="1" applyFont="1" applyBorder="1" applyAlignment="1">
      <alignment wrapText="1"/>
    </xf>
    <xf numFmtId="164" fontId="3" fillId="0" borderId="8" xfId="0" applyNumberFormat="1" applyFont="1" applyBorder="1" applyAlignment="1">
      <alignment wrapText="1"/>
    </xf>
    <xf numFmtId="164" fontId="3" fillId="0" borderId="9" xfId="0" applyNumberFormat="1" applyFont="1" applyBorder="1" applyAlignment="1">
      <alignment wrapText="1"/>
    </xf>
    <xf numFmtId="167" fontId="0" fillId="0" borderId="0" xfId="2" applyNumberFormat="1" applyFont="1" applyFill="1" applyAlignment="1">
      <alignment horizontal="center" vertical="center"/>
    </xf>
    <xf numFmtId="4" fontId="0" fillId="0" borderId="0" xfId="2" applyNumberFormat="1" applyFont="1" applyFill="1" applyAlignment="1">
      <alignment horizontal="center" vertical="center"/>
    </xf>
    <xf numFmtId="0" fontId="0" fillId="0" borderId="2" xfId="0" applyBorder="1"/>
    <xf numFmtId="0" fontId="0" fillId="0" borderId="5" xfId="0" applyBorder="1"/>
    <xf numFmtId="14" fontId="11" fillId="0" borderId="1" xfId="0" applyNumberFormat="1" applyFont="1" applyBorder="1" applyAlignment="1">
      <alignment horizontal="center" vertical="center" wrapText="1"/>
    </xf>
    <xf numFmtId="167" fontId="11" fillId="0" borderId="1" xfId="0" applyNumberFormat="1" applyFont="1" applyBorder="1" applyAlignment="1">
      <alignment horizontal="center" vertical="center" wrapText="1"/>
    </xf>
    <xf numFmtId="166" fontId="11"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167" fontId="12" fillId="0" borderId="1" xfId="2" applyNumberFormat="1" applyFont="1" applyFill="1" applyBorder="1" applyAlignment="1">
      <alignment horizontal="center" vertical="center" wrapText="1"/>
    </xf>
    <xf numFmtId="167" fontId="12" fillId="0" borderId="1" xfId="2" applyNumberFormat="1" applyFont="1" applyFill="1" applyBorder="1" applyAlignment="1" applyProtection="1">
      <alignment horizontal="center" vertical="center" wrapText="1"/>
      <protection locked="0"/>
    </xf>
    <xf numFmtId="9" fontId="12" fillId="0" borderId="1" xfId="3" applyFont="1" applyFill="1" applyBorder="1" applyAlignment="1">
      <alignment horizontal="center" vertical="center" wrapText="1"/>
    </xf>
    <xf numFmtId="166" fontId="12" fillId="0" borderId="1" xfId="3" applyNumberFormat="1" applyFont="1" applyFill="1" applyBorder="1" applyAlignment="1">
      <alignment horizontal="center" vertical="center" wrapText="1"/>
    </xf>
    <xf numFmtId="166" fontId="12" fillId="0" borderId="1" xfId="2" applyNumberFormat="1" applyFont="1" applyFill="1" applyBorder="1" applyAlignment="1">
      <alignment horizontal="center" vertical="center" wrapText="1"/>
    </xf>
    <xf numFmtId="3" fontId="12" fillId="0" borderId="1" xfId="1" applyNumberFormat="1" applyFont="1" applyFill="1" applyBorder="1" applyAlignment="1">
      <alignment horizontal="center" vertical="center" wrapText="1"/>
    </xf>
    <xf numFmtId="166" fontId="12" fillId="0" borderId="1" xfId="2" applyNumberFormat="1" applyFont="1" applyFill="1" applyBorder="1" applyAlignment="1" applyProtection="1">
      <alignment horizontal="center" vertical="center" wrapText="1"/>
      <protection locked="0"/>
    </xf>
    <xf numFmtId="3" fontId="12" fillId="0" borderId="1" xfId="1" applyNumberFormat="1" applyFont="1" applyFill="1" applyBorder="1" applyAlignment="1" applyProtection="1">
      <alignment horizontal="center" vertical="center" wrapText="1"/>
      <protection locked="0"/>
    </xf>
    <xf numFmtId="3" fontId="12" fillId="0" borderId="1" xfId="2" applyNumberFormat="1" applyFont="1" applyFill="1" applyBorder="1" applyAlignment="1" applyProtection="1">
      <alignment horizontal="center" vertical="center" wrapText="1"/>
      <protection locked="0"/>
    </xf>
    <xf numFmtId="167" fontId="21" fillId="0" borderId="1" xfId="2" applyNumberFormat="1" applyFont="1" applyFill="1" applyBorder="1" applyAlignment="1" applyProtection="1">
      <alignment horizontal="center" vertical="center" wrapText="1"/>
      <protection locked="0"/>
    </xf>
    <xf numFmtId="166" fontId="21" fillId="0" borderId="1" xfId="2" applyNumberFormat="1" applyFont="1" applyFill="1" applyBorder="1" applyAlignment="1" applyProtection="1">
      <alignment horizontal="center" vertical="center" wrapText="1"/>
      <protection locked="0"/>
    </xf>
    <xf numFmtId="1" fontId="21" fillId="0" borderId="1" xfId="1" applyNumberFormat="1" applyFont="1" applyFill="1" applyBorder="1" applyAlignment="1" applyProtection="1">
      <alignment horizontal="center" vertical="center" wrapText="1"/>
      <protection locked="0"/>
    </xf>
    <xf numFmtId="1" fontId="21" fillId="0" borderId="1" xfId="2" applyNumberFormat="1" applyFont="1" applyFill="1" applyBorder="1" applyAlignment="1" applyProtection="1">
      <alignment horizontal="center" vertical="center" wrapText="1"/>
      <protection locked="0"/>
    </xf>
    <xf numFmtId="1" fontId="12" fillId="0" borderId="1" xfId="1" applyNumberFormat="1" applyFont="1" applyFill="1" applyBorder="1" applyAlignment="1" applyProtection="1">
      <alignment horizontal="center" vertical="center" wrapText="1"/>
      <protection locked="0"/>
    </xf>
    <xf numFmtId="1" fontId="12" fillId="0" borderId="1" xfId="2" applyNumberFormat="1" applyFont="1" applyFill="1" applyBorder="1" applyAlignment="1" applyProtection="1">
      <alignment horizontal="center" vertical="center" wrapText="1"/>
      <protection locked="0"/>
    </xf>
    <xf numFmtId="167" fontId="21" fillId="0" borderId="1" xfId="2" applyNumberFormat="1" applyFont="1" applyFill="1" applyBorder="1" applyAlignment="1">
      <alignment horizontal="center" vertical="center" wrapText="1"/>
    </xf>
    <xf numFmtId="0" fontId="21" fillId="0" borderId="1" xfId="1" applyNumberFormat="1" applyFont="1" applyFill="1" applyBorder="1" applyAlignment="1" applyProtection="1">
      <alignment horizontal="center" vertical="center" wrapText="1"/>
      <protection locked="0"/>
    </xf>
    <xf numFmtId="37" fontId="21" fillId="0" borderId="1" xfId="1" applyNumberFormat="1" applyFont="1" applyFill="1" applyBorder="1" applyAlignment="1" applyProtection="1">
      <alignment horizontal="center" vertical="center" wrapText="1"/>
      <protection locked="0"/>
    </xf>
    <xf numFmtId="166" fontId="21" fillId="0" borderId="1" xfId="2" applyNumberFormat="1" applyFont="1" applyFill="1" applyBorder="1" applyAlignment="1">
      <alignment horizontal="center" vertical="center" wrapText="1"/>
    </xf>
    <xf numFmtId="3" fontId="21" fillId="0" borderId="1" xfId="1" applyNumberFormat="1" applyFont="1" applyFill="1" applyBorder="1" applyAlignment="1" applyProtection="1">
      <alignment horizontal="center" vertical="center" wrapText="1"/>
      <protection locked="0"/>
    </xf>
    <xf numFmtId="0" fontId="21" fillId="0" borderId="1" xfId="2" applyNumberFormat="1" applyFont="1" applyFill="1" applyBorder="1" applyAlignment="1" applyProtection="1">
      <alignment horizontal="center" vertical="center" wrapText="1"/>
      <protection locked="0"/>
    </xf>
    <xf numFmtId="44" fontId="12" fillId="0" borderId="1" xfId="2" applyFont="1" applyFill="1" applyBorder="1" applyAlignment="1" applyProtection="1">
      <alignment horizontal="center" vertical="center" wrapText="1"/>
      <protection locked="0"/>
    </xf>
    <xf numFmtId="164" fontId="12" fillId="0" borderId="1" xfId="0" applyNumberFormat="1" applyFont="1" applyBorder="1" applyAlignment="1" applyProtection="1">
      <alignment horizontal="center" vertical="center" wrapText="1"/>
      <protection locked="0"/>
    </xf>
    <xf numFmtId="9" fontId="12" fillId="0" borderId="1" xfId="3" applyFont="1" applyFill="1" applyBorder="1" applyAlignment="1" applyProtection="1">
      <alignment horizontal="center" vertical="center" wrapText="1"/>
    </xf>
    <xf numFmtId="37" fontId="23" fillId="0" borderId="1" xfId="0" applyNumberFormat="1" applyFont="1" applyBorder="1" applyAlignment="1">
      <alignment horizontal="center" vertical="center" wrapText="1"/>
    </xf>
    <xf numFmtId="167" fontId="12" fillId="0" borderId="5" xfId="2" applyNumberFormat="1" applyFont="1" applyFill="1" applyBorder="1" applyAlignment="1" applyProtection="1">
      <alignment horizontal="center" vertical="center" wrapText="1"/>
      <protection locked="0"/>
    </xf>
    <xf numFmtId="1" fontId="8" fillId="0" borderId="6" xfId="2" applyNumberFormat="1" applyFont="1" applyFill="1" applyBorder="1" applyAlignment="1" applyProtection="1">
      <alignment horizontal="center" vertical="center" wrapText="1"/>
      <protection locked="0"/>
    </xf>
    <xf numFmtId="14" fontId="21" fillId="0" borderId="1" xfId="0" applyNumberFormat="1" applyFont="1" applyBorder="1" applyAlignment="1">
      <alignment horizontal="center" vertical="center" wrapText="1"/>
    </xf>
    <xf numFmtId="14" fontId="12" fillId="0" borderId="1" xfId="0" applyNumberFormat="1" applyFont="1" applyBorder="1" applyAlignment="1" applyProtection="1">
      <alignment horizontal="center" vertical="center" wrapText="1"/>
      <protection locked="0"/>
    </xf>
    <xf numFmtId="14" fontId="21" fillId="0" borderId="1" xfId="0" applyNumberFormat="1" applyFont="1" applyBorder="1" applyAlignment="1" applyProtection="1">
      <alignment horizontal="center" vertical="center" wrapText="1"/>
      <protection locked="0"/>
    </xf>
    <xf numFmtId="0" fontId="21" fillId="0" borderId="5" xfId="0" applyFont="1" applyBorder="1" applyAlignment="1">
      <alignment horizontal="center" vertical="center" wrapText="1"/>
    </xf>
    <xf numFmtId="49" fontId="12" fillId="0" borderId="1" xfId="0" applyNumberFormat="1" applyFont="1" applyBorder="1" applyAlignment="1">
      <alignment horizontal="center" vertical="center" wrapText="1"/>
    </xf>
    <xf numFmtId="3" fontId="21" fillId="0" borderId="1" xfId="0" applyNumberFormat="1" applyFont="1" applyBorder="1" applyAlignment="1">
      <alignment horizontal="center" vertical="center" wrapText="1"/>
    </xf>
    <xf numFmtId="14" fontId="12" fillId="0" borderId="6" xfId="0" applyNumberFormat="1" applyFont="1" applyBorder="1" applyAlignment="1">
      <alignment horizontal="center" vertical="center" wrapText="1"/>
    </xf>
    <xf numFmtId="14" fontId="21" fillId="0" borderId="6" xfId="0" applyNumberFormat="1" applyFont="1" applyBorder="1" applyAlignment="1" applyProtection="1">
      <alignment horizontal="center" vertical="center" wrapText="1"/>
      <protection locked="0"/>
    </xf>
    <xf numFmtId="0" fontId="23" fillId="0" borderId="1" xfId="0" applyFont="1" applyBorder="1" applyAlignment="1">
      <alignment horizontal="center" vertical="center" wrapText="1"/>
    </xf>
    <xf numFmtId="167" fontId="23" fillId="0" borderId="1" xfId="0" applyNumberFormat="1" applyFont="1" applyBorder="1" applyAlignment="1">
      <alignment horizontal="center" vertical="center" wrapText="1"/>
    </xf>
    <xf numFmtId="166" fontId="23" fillId="0" borderId="1" xfId="0" applyNumberFormat="1" applyFont="1" applyBorder="1" applyAlignment="1">
      <alignment horizontal="center" vertical="center" wrapText="1"/>
    </xf>
    <xf numFmtId="9" fontId="23" fillId="0" borderId="1" xfId="0" applyNumberFormat="1" applyFont="1" applyBorder="1" applyAlignment="1">
      <alignment horizontal="center" vertical="center" wrapText="1"/>
    </xf>
    <xf numFmtId="167" fontId="0" fillId="0" borderId="0" xfId="0" applyNumberFormat="1" applyAlignment="1">
      <alignment horizontal="center" vertical="center"/>
    </xf>
    <xf numFmtId="166" fontId="0" fillId="0" borderId="0" xfId="0" applyNumberFormat="1" applyAlignment="1">
      <alignment horizontal="center" vertical="center"/>
    </xf>
    <xf numFmtId="6" fontId="12" fillId="0" borderId="1" xfId="0" applyNumberFormat="1" applyFont="1" applyBorder="1" applyAlignment="1">
      <alignment horizontal="center" vertical="center"/>
    </xf>
    <xf numFmtId="3" fontId="21" fillId="0" borderId="1" xfId="1" applyNumberFormat="1" applyFont="1" applyFill="1" applyBorder="1" applyAlignment="1" applyProtection="1">
      <alignment horizontal="center" vertical="center"/>
      <protection locked="0"/>
    </xf>
    <xf numFmtId="1" fontId="21" fillId="0" borderId="1" xfId="2" applyNumberFormat="1" applyFont="1" applyFill="1" applyBorder="1" applyAlignment="1" applyProtection="1">
      <alignment horizontal="center" vertical="center"/>
      <protection locked="0"/>
    </xf>
    <xf numFmtId="166" fontId="21" fillId="0" borderId="1" xfId="2" applyNumberFormat="1" applyFont="1" applyFill="1" applyBorder="1" applyAlignment="1" applyProtection="1">
      <alignment horizontal="center" vertical="center"/>
      <protection locked="0"/>
    </xf>
    <xf numFmtId="0" fontId="12" fillId="0" borderId="5" xfId="0" applyFont="1" applyBorder="1" applyAlignment="1">
      <alignment horizontal="center" vertical="center" wrapText="1"/>
    </xf>
    <xf numFmtId="164" fontId="4" fillId="0" borderId="1" xfId="2" applyNumberFormat="1" applyFont="1" applyFill="1" applyBorder="1" applyAlignment="1" applyProtection="1">
      <alignment horizontal="center" vertical="center" wrapText="1"/>
      <protection locked="0"/>
    </xf>
    <xf numFmtId="164" fontId="21" fillId="0" borderId="6" xfId="2" applyNumberFormat="1" applyFont="1" applyFill="1" applyBorder="1" applyAlignment="1" applyProtection="1">
      <alignment horizontal="center" vertical="center"/>
      <protection locked="0"/>
    </xf>
    <xf numFmtId="1" fontId="8" fillId="0" borderId="6" xfId="1" applyNumberFormat="1" applyFont="1" applyFill="1" applyBorder="1" applyAlignment="1" applyProtection="1">
      <alignment horizontal="center" vertical="center" wrapText="1"/>
      <protection locked="0"/>
    </xf>
    <xf numFmtId="0" fontId="12" fillId="0" borderId="2" xfId="0" applyFont="1" applyBorder="1" applyAlignment="1">
      <alignment horizontal="center" vertical="center" wrapText="1"/>
    </xf>
    <xf numFmtId="3" fontId="8" fillId="0" borderId="1" xfId="2" applyNumberFormat="1" applyFont="1" applyFill="1" applyBorder="1" applyAlignment="1" applyProtection="1">
      <alignment horizontal="center" vertical="center" wrapText="1"/>
      <protection locked="0"/>
    </xf>
    <xf numFmtId="0" fontId="12" fillId="0" borderId="0" xfId="0" applyFont="1"/>
    <xf numFmtId="44" fontId="12" fillId="0" borderId="1" xfId="2" applyFont="1" applyBorder="1" applyAlignment="1">
      <alignment horizontal="center" vertical="center" wrapText="1"/>
    </xf>
    <xf numFmtId="164" fontId="18" fillId="0" borderId="0" xfId="2" applyNumberFormat="1" applyFont="1" applyFill="1" applyBorder="1" applyAlignment="1">
      <alignment horizontal="center" vertical="top" wrapText="1"/>
    </xf>
    <xf numFmtId="167" fontId="12" fillId="0" borderId="0" xfId="0" applyNumberFormat="1" applyFont="1" applyAlignment="1">
      <alignment horizontal="center" vertical="center"/>
    </xf>
    <xf numFmtId="166" fontId="12" fillId="0" borderId="0" xfId="0" applyNumberFormat="1" applyFont="1" applyAlignment="1">
      <alignment horizontal="center" vertical="center"/>
    </xf>
    <xf numFmtId="3" fontId="12" fillId="0" borderId="0" xfId="0" applyNumberFormat="1" applyFont="1" applyAlignment="1">
      <alignment horizontal="center" vertical="center"/>
    </xf>
    <xf numFmtId="14" fontId="12" fillId="0" borderId="0" xfId="0" applyNumberFormat="1" applyFont="1" applyAlignment="1">
      <alignment horizontal="center" vertical="center"/>
    </xf>
    <xf numFmtId="0" fontId="9" fillId="0" borderId="6" xfId="0" applyFont="1" applyBorder="1" applyAlignment="1" applyProtection="1">
      <alignment horizontal="center" vertical="center" wrapText="1"/>
      <protection locked="0"/>
    </xf>
    <xf numFmtId="0" fontId="12" fillId="0" borderId="6" xfId="0" applyFont="1" applyBorder="1" applyAlignment="1">
      <alignment horizontal="center" vertical="center"/>
    </xf>
    <xf numFmtId="1" fontId="9" fillId="0" borderId="1" xfId="2" applyNumberFormat="1" applyFont="1" applyFill="1" applyBorder="1" applyAlignment="1" applyProtection="1">
      <alignment horizontal="center" vertical="center"/>
      <protection locked="0"/>
    </xf>
    <xf numFmtId="166" fontId="21" fillId="0" borderId="1" xfId="2" applyNumberFormat="1" applyFont="1" applyFill="1" applyBorder="1" applyAlignment="1">
      <alignment horizontal="center" vertical="center"/>
    </xf>
    <xf numFmtId="165" fontId="21" fillId="0" borderId="1" xfId="1" applyNumberFormat="1" applyFont="1" applyFill="1" applyBorder="1" applyAlignment="1" applyProtection="1">
      <alignment horizontal="center" vertical="center" wrapText="1"/>
      <protection locked="0"/>
    </xf>
    <xf numFmtId="166" fontId="21" fillId="0" borderId="1" xfId="0" applyNumberFormat="1" applyFont="1" applyBorder="1" applyAlignment="1">
      <alignment horizontal="center" vertical="center"/>
    </xf>
    <xf numFmtId="14" fontId="12" fillId="0" borderId="2" xfId="0" applyNumberFormat="1" applyFont="1" applyBorder="1" applyAlignment="1">
      <alignment horizontal="center" vertical="center" wrapText="1"/>
    </xf>
    <xf numFmtId="9" fontId="12" fillId="0" borderId="5" xfId="3" applyFont="1" applyFill="1" applyBorder="1" applyAlignment="1">
      <alignment horizontal="center" vertical="center" wrapText="1"/>
    </xf>
    <xf numFmtId="0" fontId="12" fillId="0" borderId="16" xfId="0" applyFont="1" applyBorder="1" applyAlignment="1">
      <alignment horizontal="center" vertical="center" wrapText="1"/>
    </xf>
    <xf numFmtId="0" fontId="21" fillId="0" borderId="7" xfId="0" applyFont="1" applyBorder="1" applyAlignment="1">
      <alignment horizontal="center" vertical="center" wrapText="1"/>
    </xf>
    <xf numFmtId="14" fontId="12" fillId="0" borderId="5" xfId="0" applyNumberFormat="1" applyFont="1" applyBorder="1" applyAlignment="1">
      <alignment horizontal="center" vertical="center" wrapText="1"/>
    </xf>
    <xf numFmtId="0" fontId="21" fillId="0" borderId="5" xfId="0" applyFont="1" applyBorder="1" applyAlignment="1" applyProtection="1">
      <alignment horizontal="center" vertical="center" wrapText="1"/>
      <protection locked="0"/>
    </xf>
    <xf numFmtId="167" fontId="12" fillId="0" borderId="16" xfId="2" applyNumberFormat="1" applyFont="1" applyFill="1" applyBorder="1" applyAlignment="1">
      <alignment horizontal="center" vertical="center" wrapText="1"/>
    </xf>
    <xf numFmtId="167" fontId="12" fillId="0" borderId="5" xfId="2" applyNumberFormat="1" applyFont="1" applyFill="1" applyBorder="1" applyAlignment="1">
      <alignment horizontal="center" vertical="center" wrapText="1"/>
    </xf>
    <xf numFmtId="167" fontId="12" fillId="0" borderId="2" xfId="2" applyNumberFormat="1" applyFont="1" applyFill="1" applyBorder="1" applyAlignment="1">
      <alignment horizontal="center" vertical="center" wrapText="1"/>
    </xf>
    <xf numFmtId="166" fontId="12" fillId="0" borderId="16" xfId="2" applyNumberFormat="1" applyFont="1" applyFill="1" applyBorder="1" applyAlignment="1">
      <alignment horizontal="center" vertical="center" wrapText="1"/>
    </xf>
    <xf numFmtId="166" fontId="12" fillId="0" borderId="5" xfId="2" applyNumberFormat="1" applyFont="1" applyFill="1" applyBorder="1" applyAlignment="1">
      <alignment horizontal="center" vertical="center" wrapText="1"/>
    </xf>
    <xf numFmtId="166" fontId="12" fillId="0" borderId="2" xfId="2" applyNumberFormat="1" applyFont="1" applyFill="1" applyBorder="1" applyAlignment="1">
      <alignment horizontal="center" vertical="center" wrapText="1"/>
    </xf>
    <xf numFmtId="167" fontId="12" fillId="0" borderId="16" xfId="2" applyNumberFormat="1" applyFont="1" applyFill="1" applyBorder="1" applyAlignment="1" applyProtection="1">
      <alignment horizontal="center" vertical="center" wrapText="1"/>
      <protection locked="0"/>
    </xf>
    <xf numFmtId="167" fontId="12" fillId="0" borderId="2" xfId="2" applyNumberFormat="1" applyFont="1" applyFill="1" applyBorder="1" applyAlignment="1" applyProtection="1">
      <alignment horizontal="center" vertical="center" wrapText="1"/>
      <protection locked="0"/>
    </xf>
    <xf numFmtId="9" fontId="12" fillId="0" borderId="16" xfId="3" applyFont="1" applyFill="1" applyBorder="1" applyAlignment="1">
      <alignment horizontal="center" vertical="center" wrapText="1"/>
    </xf>
    <xf numFmtId="9" fontId="12" fillId="0" borderId="2" xfId="3" applyFont="1" applyFill="1" applyBorder="1" applyAlignment="1">
      <alignment horizontal="center" vertical="center" wrapText="1"/>
    </xf>
    <xf numFmtId="166" fontId="12" fillId="0" borderId="2" xfId="3" applyNumberFormat="1" applyFont="1" applyFill="1" applyBorder="1" applyAlignment="1">
      <alignment horizontal="center" vertical="center" wrapText="1"/>
    </xf>
    <xf numFmtId="1" fontId="12" fillId="0" borderId="1" xfId="0" applyNumberFormat="1" applyFont="1" applyBorder="1" applyAlignment="1">
      <alignment horizontal="center" vertical="center" wrapText="1"/>
    </xf>
    <xf numFmtId="3" fontId="12" fillId="0" borderId="16" xfId="1" applyNumberFormat="1" applyFont="1" applyFill="1" applyBorder="1" applyAlignment="1">
      <alignment horizontal="center" vertical="center" wrapText="1"/>
    </xf>
    <xf numFmtId="3" fontId="12" fillId="0" borderId="5" xfId="1" applyNumberFormat="1" applyFont="1" applyFill="1" applyBorder="1" applyAlignment="1">
      <alignment horizontal="center" vertical="center" wrapText="1"/>
    </xf>
    <xf numFmtId="3" fontId="12" fillId="0" borderId="2" xfId="1" applyNumberFormat="1" applyFont="1" applyFill="1" applyBorder="1" applyAlignment="1">
      <alignment horizontal="center" vertical="center" wrapText="1"/>
    </xf>
    <xf numFmtId="0" fontId="12" fillId="0" borderId="17"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164" fontId="3" fillId="0" borderId="1" xfId="2" applyNumberFormat="1" applyFont="1" applyFill="1" applyBorder="1" applyAlignment="1" applyProtection="1">
      <alignment horizontal="center" vertical="center" wrapText="1"/>
      <protection locked="0"/>
    </xf>
    <xf numFmtId="0" fontId="9" fillId="5" borderId="6" xfId="0" applyFont="1" applyFill="1" applyBorder="1" applyAlignment="1" applyProtection="1">
      <alignment horizontal="center" vertical="center" wrapText="1"/>
      <protection locked="0"/>
    </xf>
    <xf numFmtId="1" fontId="15" fillId="0" borderId="6" xfId="2" applyNumberFormat="1" applyFont="1" applyFill="1" applyBorder="1" applyAlignment="1" applyProtection="1">
      <alignment horizontal="center" vertical="center" wrapText="1"/>
      <protection locked="0"/>
    </xf>
    <xf numFmtId="164" fontId="3" fillId="5" borderId="1" xfId="0" applyNumberFormat="1" applyFont="1" applyFill="1" applyBorder="1" applyAlignment="1">
      <alignment wrapText="1"/>
    </xf>
    <xf numFmtId="164" fontId="3" fillId="0" borderId="2" xfId="0" applyNumberFormat="1" applyFont="1" applyBorder="1" applyAlignment="1">
      <alignment wrapText="1"/>
    </xf>
    <xf numFmtId="0" fontId="12" fillId="0" borderId="7" xfId="0" applyFont="1" applyBorder="1" applyAlignment="1">
      <alignment horizontal="center" vertical="center" wrapText="1"/>
    </xf>
    <xf numFmtId="164" fontId="3" fillId="5" borderId="7" xfId="0" applyNumberFormat="1" applyFont="1" applyFill="1" applyBorder="1" applyAlignment="1">
      <alignment wrapText="1"/>
    </xf>
    <xf numFmtId="164" fontId="3" fillId="0" borderId="13" xfId="0" applyNumberFormat="1" applyFont="1" applyBorder="1" applyAlignment="1">
      <alignment wrapText="1"/>
    </xf>
    <xf numFmtId="6" fontId="21" fillId="0" borderId="1" xfId="2" applyNumberFormat="1" applyFont="1" applyFill="1" applyBorder="1" applyAlignment="1" applyProtection="1">
      <alignment horizontal="center" vertical="center"/>
      <protection locked="0"/>
    </xf>
    <xf numFmtId="0" fontId="0" fillId="0" borderId="1" xfId="0" applyBorder="1" applyAlignment="1">
      <alignment horizontal="center" vertical="center"/>
    </xf>
    <xf numFmtId="164" fontId="3" fillId="0" borderId="0" xfId="0" applyNumberFormat="1" applyFont="1" applyAlignment="1">
      <alignment wrapText="1"/>
    </xf>
    <xf numFmtId="164" fontId="18" fillId="0" borderId="1" xfId="2" applyNumberFormat="1" applyFont="1" applyFill="1" applyBorder="1" applyAlignment="1">
      <alignment horizontal="center" vertical="center" wrapText="1"/>
    </xf>
    <xf numFmtId="3" fontId="8" fillId="0" borderId="14" xfId="1" applyNumberFormat="1" applyFont="1" applyFill="1" applyBorder="1" applyAlignment="1">
      <alignment horizontal="center" vertical="center" wrapText="1"/>
    </xf>
    <xf numFmtId="3" fontId="16" fillId="0" borderId="12" xfId="1" applyNumberFormat="1" applyFont="1" applyFill="1" applyBorder="1" applyAlignment="1">
      <alignment horizontal="center" vertical="center" wrapText="1"/>
    </xf>
    <xf numFmtId="3" fontId="16" fillId="0" borderId="5" xfId="1" applyNumberFormat="1" applyFont="1" applyFill="1" applyBorder="1" applyAlignment="1">
      <alignment horizontal="center" vertical="center" wrapText="1"/>
    </xf>
    <xf numFmtId="3" fontId="16" fillId="0" borderId="15" xfId="1" applyNumberFormat="1" applyFont="1" applyFill="1" applyBorder="1" applyAlignment="1">
      <alignment horizontal="center" vertical="center" wrapText="1"/>
    </xf>
    <xf numFmtId="0" fontId="7" fillId="0" borderId="0" xfId="0" applyFont="1" applyAlignment="1">
      <alignment horizontal="center" vertical="top"/>
    </xf>
    <xf numFmtId="0" fontId="7" fillId="0" borderId="0" xfId="0" applyFont="1" applyAlignment="1">
      <alignment horizontal="center" vertical="center"/>
    </xf>
    <xf numFmtId="166" fontId="7" fillId="0" borderId="0" xfId="0" applyNumberFormat="1" applyFont="1" applyAlignment="1">
      <alignment horizontal="center" vertical="top"/>
    </xf>
    <xf numFmtId="0" fontId="7" fillId="0" borderId="0" xfId="0" applyFont="1" applyAlignment="1">
      <alignment horizontal="center" vertical="top" wrapText="1"/>
    </xf>
    <xf numFmtId="0" fontId="7" fillId="0" borderId="0" xfId="0" applyFont="1" applyAlignment="1">
      <alignment horizontal="center" vertical="center" wrapText="1"/>
    </xf>
    <xf numFmtId="166" fontId="7" fillId="0" borderId="0" xfId="0" applyNumberFormat="1" applyFont="1" applyAlignment="1">
      <alignment horizontal="center" vertical="top" wrapText="1"/>
    </xf>
    <xf numFmtId="0" fontId="13" fillId="0" borderId="11" xfId="0" applyFont="1" applyBorder="1" applyAlignment="1">
      <alignment horizontal="center" vertical="center"/>
    </xf>
    <xf numFmtId="166" fontId="13" fillId="0" borderId="11" xfId="0" applyNumberFormat="1" applyFont="1" applyBorder="1" applyAlignment="1">
      <alignment horizontal="center" vertical="center"/>
    </xf>
    <xf numFmtId="0" fontId="14"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96">
    <dxf>
      <numFmt numFmtId="34" formatCode="_(&quot;$&quot;* #,##0.00_);_(&quot;$&quot;* \(#,##0.00\);_(&quot;$&quot;* &quot;-&quot;??_);_(@_)"/>
    </dxf>
    <dxf>
      <font>
        <b val="0"/>
        <i val="0"/>
        <strike val="0"/>
        <condense val="0"/>
        <extend val="0"/>
        <outline val="0"/>
        <shadow val="0"/>
        <u val="none"/>
        <vertAlign val="baseline"/>
        <sz val="18"/>
        <color theme="1"/>
        <name val="Calibri"/>
        <family val="2"/>
        <scheme val="minor"/>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8"/>
        <color theme="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8"/>
        <color theme="1"/>
        <name val="Calibri"/>
        <family val="2"/>
        <scheme val="minor"/>
      </font>
      <numFmt numFmtId="166" formatCode="&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8"/>
        <color theme="1"/>
        <name val="Calibri"/>
        <family val="2"/>
        <scheme val="minor"/>
      </font>
      <numFmt numFmtId="166" formatCode="&quot;$&quot;#,##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8"/>
        <color theme="1"/>
        <name val="Calibri"/>
        <family val="2"/>
        <scheme val="minor"/>
      </font>
      <numFmt numFmtId="166" formatCode="&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8"/>
        <color theme="1"/>
        <name val="Calibri"/>
        <family val="2"/>
        <scheme val="minor"/>
      </font>
      <numFmt numFmtId="166" formatCode="&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8"/>
        <color theme="1"/>
        <name val="Calibri"/>
        <family val="2"/>
        <scheme val="minor"/>
      </font>
      <numFmt numFmtId="164" formatCode="_(&quot;$&quot;* #,##0_);_(&quot;$&quot;* \(#,##0\);_(&quot;$&quot;*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8"/>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8"/>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8"/>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8"/>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8"/>
        <color theme="1"/>
        <name val="Calibri"/>
        <family val="2"/>
        <scheme val="minor"/>
      </font>
      <numFmt numFmtId="19" formatCode="m/d/yyyy"/>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8"/>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8"/>
        <color auto="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8"/>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8"/>
        <color indexed="9"/>
        <name val="Calibri"/>
        <family val="2"/>
        <scheme val="minor"/>
      </font>
      <numFmt numFmtId="164" formatCode="_(&quot;$&quot;* #,##0_);_(&quot;$&quot;* \(#,##0\);_(&quot;$&quot;*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8"/>
        <color theme="1"/>
        <name val="Calibri"/>
        <family val="2"/>
        <scheme val="minor"/>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8"/>
        <color theme="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8"/>
        <color theme="1"/>
        <name val="Calibri"/>
        <family val="2"/>
        <scheme val="minor"/>
      </font>
      <numFmt numFmtId="166" formatCode="&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8"/>
        <color theme="1"/>
        <name val="Calibri"/>
        <family val="2"/>
        <scheme val="minor"/>
      </font>
      <numFmt numFmtId="166" formatCode="&quot;$&quot;#,##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8"/>
        <color theme="1"/>
        <name val="Calibri"/>
        <family val="2"/>
        <scheme val="minor"/>
      </font>
      <numFmt numFmtId="166" formatCode="&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8"/>
        <color theme="1"/>
        <name val="Calibri"/>
        <family val="2"/>
        <scheme val="minor"/>
      </font>
      <numFmt numFmtId="166" formatCode="&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8"/>
        <color theme="1"/>
        <name val="Calibri"/>
        <family val="2"/>
        <scheme val="minor"/>
      </font>
      <numFmt numFmtId="164" formatCode="_(&quot;$&quot;* #,##0_);_(&quot;$&quot;* \(#,##0\);_(&quot;$&quot;*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8"/>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8"/>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8"/>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6"/>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6"/>
        <color theme="1"/>
        <name val="Calibri"/>
        <family val="2"/>
        <scheme val="minor"/>
      </font>
      <numFmt numFmtId="19" formatCode="m/d/yyyy"/>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8"/>
        <color auto="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8"/>
        <color rgb="FF000000"/>
        <name val="Calibri"/>
        <family val="2"/>
        <scheme val="none"/>
      </font>
      <fill>
        <patternFill patternType="none">
          <fgColor rgb="FF000000"/>
          <bgColor rgb="FFFFFFFF"/>
        </patternFill>
      </fill>
      <alignment horizontal="center" vertical="center" textRotation="0" wrapText="1" indent="0" justifyLastLine="0" shrinkToFit="0" readingOrder="0"/>
    </dxf>
    <dxf>
      <font>
        <b/>
        <i val="0"/>
        <strike val="0"/>
        <condense val="0"/>
        <extend val="0"/>
        <outline val="0"/>
        <shadow val="0"/>
        <u val="none"/>
        <vertAlign val="baseline"/>
        <sz val="18"/>
        <color indexed="9"/>
        <name val="Calibri"/>
        <family val="2"/>
        <scheme val="minor"/>
      </font>
      <numFmt numFmtId="164" formatCode="_(&quot;$&quot;* #,##0_);_(&quot;$&quot;* \(#,##0\);_(&quot;$&quot;* &quot;-&quot;??_);_(@_)"/>
      <fill>
        <patternFill patternType="none">
          <fgColor indexed="64"/>
          <bgColor indexed="65"/>
        </patternFill>
      </fill>
      <alignment horizontal="center" vertical="center" textRotation="0" wrapText="1" indent="0" justifyLastLine="0" shrinkToFit="0" readingOrder="0"/>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color auto="1"/>
      </font>
      <numFmt numFmtId="1" formatCode="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6"/>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6"/>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64" formatCode="_(&quot;$&quot;* #,##0_);_(&quot;$&quot;* \(#,##0\);_(&quot;$&quot;* &quot;-&quot;??_);_(@_)"/>
      <alignment horizontal="general" vertical="bottom" textRotation="0" wrapText="1" indent="0" justifyLastLine="0" shrinkToFit="0" readingOrder="0"/>
      <border diagonalUp="0" diagonalDown="0" outline="0">
        <left style="thin">
          <color indexed="64"/>
        </left>
        <right/>
        <top/>
        <bottom/>
      </border>
    </dxf>
    <dxf>
      <font>
        <strike val="0"/>
        <outline val="0"/>
        <shadow val="0"/>
        <u val="none"/>
        <vertAlign val="baseline"/>
        <sz val="12"/>
      </font>
      <numFmt numFmtId="164" formatCode="_(&quot;$&quot;* #,##0_);_(&quot;$&quot;* \(#,##0\);_(&quot;$&quot;* &quot;-&quot;??_);_(@_)"/>
      <fill>
        <patternFill patternType="none">
          <fgColor indexed="64"/>
          <bgColor auto="1"/>
        </patternFill>
      </fill>
      <alignment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64" formatCode="_(&quot;$&quot;* #,##0_);_(&quot;$&quot;* \(#,##0\);_(&quot;$&quot;* &quot;-&quot;??_);_(@_)"/>
      <alignment horizontal="general"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font>
      <numFmt numFmtId="164" formatCode="_(&quot;$&quot;* #,##0_);_(&quot;$&quot;* \(#,##0\);_(&quot;$&quot;* &quot;-&quot;??_);_(@_)"/>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64" formatCode="_(&quot;$&quot;* #,##0_);_(&quot;$&quot;* \(#,##0\);_(&quot;$&quot;* &quot;-&quot;??_);_(@_)"/>
      <alignment horizontal="general"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font>
      <numFmt numFmtId="164" formatCode="_(&quot;$&quot;* #,##0_);_(&quot;$&quot;* \(#,##0\);_(&quot;$&quot;* &quot;-&quot;??_);_(@_)"/>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64" formatCode="_(&quot;$&quot;* #,##0_);_(&quot;$&quot;* \(#,##0\);_(&quot;$&quot;* &quot;-&quot;??_);_(@_)"/>
      <alignment horizontal="general" vertical="bottom" textRotation="0" wrapText="1" indent="0" justifyLastLine="0" shrinkToFit="0" readingOrder="0"/>
      <border diagonalUp="0" diagonalDown="0" outline="0">
        <left/>
        <right style="thin">
          <color indexed="64"/>
        </right>
        <top/>
        <bottom/>
      </border>
    </dxf>
    <dxf>
      <font>
        <strike val="0"/>
        <outline val="0"/>
        <shadow val="0"/>
        <u val="none"/>
        <vertAlign val="baseline"/>
        <sz val="12"/>
      </font>
      <numFmt numFmtId="164" formatCode="_(&quot;$&quot;* #,##0_);_(&quot;$&quot;* \(#,##0\);_(&quot;$&quot;* &quot;-&quot;??_);_(@_)"/>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theme="1"/>
        <name val="Calibri"/>
        <family val="2"/>
        <scheme val="minor"/>
      </font>
      <numFmt numFmtId="5" formatCode="#,##0_);\(#,##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theme="1"/>
        <name val="Calibri"/>
        <family val="2"/>
        <scheme val="minor"/>
      </font>
      <numFmt numFmtId="5" formatCode="#,##0_);\(#,##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theme="1"/>
        <name val="Calibri"/>
        <family val="2"/>
        <scheme val="minor"/>
      </font>
      <numFmt numFmtId="166" formatCode="&quot;$&quot;#,##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name val="Calibri"/>
        <family val="2"/>
        <scheme val="minor"/>
      </font>
      <numFmt numFmtId="166" formatCode="&quot;$&quot;#,##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theme="1"/>
        <name val="Calibri"/>
        <family val="2"/>
        <scheme val="minor"/>
      </font>
      <numFmt numFmtId="166" formatCode="&quot;$&quot;#,##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name val="Calibri"/>
        <family val="2"/>
        <scheme val="minor"/>
      </font>
      <numFmt numFmtId="166" formatCode="&quot;$&quot;#,##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theme="1"/>
        <name val="Calibri"/>
        <family val="2"/>
        <scheme val="minor"/>
      </font>
      <numFmt numFmtId="166" formatCode="&quot;$&quot;#,##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6"/>
        <color theme="1"/>
        <name val="Calibri"/>
        <family val="2"/>
        <scheme val="min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name val="Calibri"/>
        <family val="2"/>
        <scheme val="minor"/>
      </font>
      <numFmt numFmtId="1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theme="1"/>
        <name val="Calibri"/>
        <family val="2"/>
        <scheme val="minor"/>
      </font>
      <numFmt numFmtId="167" formatCode="&quot;$&quot;#,##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name val="Calibri"/>
        <family val="2"/>
        <scheme val="minor"/>
      </font>
      <numFmt numFmtId="167" formatCode="&quot;$&quot;#,##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6"/>
        <color theme="1"/>
        <name val="Calibri"/>
        <family val="2"/>
        <scheme val="minor"/>
      </font>
      <numFmt numFmtId="167" formatCode="&quot;$&quot;#,##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name val="Calibri"/>
        <family val="2"/>
        <scheme val="minor"/>
      </font>
      <numFmt numFmtId="167" formatCode="&quot;$&quot;#,##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theme="1"/>
        <name val="Calibri"/>
        <family val="2"/>
        <scheme val="minor"/>
      </font>
      <numFmt numFmtId="166" formatCode="&quot;$&quot;#,##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name val="Calibri"/>
        <family val="2"/>
        <scheme val="minor"/>
      </font>
      <numFmt numFmtId="166" formatCode="&quot;$&quot;#,##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theme="1"/>
        <name val="Calibri"/>
        <family val="2"/>
        <scheme val="minor"/>
      </font>
      <numFmt numFmtId="167" formatCode="&quot;$&quot;#,##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name val="Calibri"/>
        <family val="2"/>
        <scheme val="minor"/>
      </font>
      <numFmt numFmtId="167" formatCode="&quot;$&quot;#,##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numFmt numFmtId="19" formatCode="m/d/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6"/>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6"/>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medium">
          <color indexed="64"/>
        </top>
      </border>
    </dxf>
    <dxf>
      <font>
        <strike val="0"/>
        <outline val="0"/>
        <shadow val="0"/>
        <u val="none"/>
        <vertAlign val="baseline"/>
        <sz val="12"/>
      </font>
      <numFmt numFmtId="164" formatCode="_(&quot;$&quot;* #,##0_);_(&quot;$&quot;* \(#,##0\);_(&quot;$&quot;* &quot;-&quot;??_);_(@_)"/>
      <fill>
        <patternFill patternType="none">
          <fgColor indexed="64"/>
          <bgColor auto="1"/>
        </patternFill>
      </fill>
      <alignment textRotation="0" wrapText="1" indent="0" justifyLastLine="0" shrinkToFit="0" readingOrder="0"/>
      <border diagonalUp="0" diagonalDown="0">
        <left style="thin">
          <color indexed="64"/>
        </left>
        <right style="thin">
          <color indexed="64"/>
        </right>
        <top/>
        <bottom/>
      </border>
      <protection locked="1" hidden="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font>
      <numFmt numFmtId="164" formatCode="_(&quot;$&quot;* #,##0_);_(&quot;$&quot;* \(#,##0\);_(&quot;$&quot;* &quot;-&quot;??_);_(@_)"/>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2"/>
        <color indexed="9"/>
        <name val="Calibri"/>
        <scheme val="minor"/>
      </font>
      <numFmt numFmtId="164" formatCode="_(&quot;$&quot;* #,##0_);_(&quot;$&quot;* \(#,##0\);_(&quot;$&quot;* &quot;-&quot;??_);_(@_)"/>
      <fill>
        <patternFill patternType="none">
          <fgColor indexed="64"/>
          <bgColor auto="1"/>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mery, Ashley" refreshedDate="44680.394822222224" createdVersion="5" refreshedVersion="7" minRefreshableVersion="3" recordCount="278" xr:uid="{00000000-000A-0000-FFFF-FFFF02000000}">
  <cacheSource type="worksheet">
    <worksheetSource name="Table1"/>
  </cacheSource>
  <cacheFields count="27">
    <cacheField name=" " numFmtId="0">
      <sharedItems containsSemiMixedTypes="0" containsString="0" containsNumber="1" containsInteger="1" minValue="1" maxValue="278"/>
    </cacheField>
    <cacheField name="App. No." numFmtId="0">
      <sharedItems count="277">
        <s v="10-SM001"/>
        <s v="10-SM002"/>
        <s v="10-SM003"/>
        <s v="10-SM004"/>
        <s v="10-SM005"/>
        <s v="10-SM006"/>
        <s v="10-SM007"/>
        <s v="10-SM009"/>
        <s v="10-SM010"/>
        <s v="10-SM011"/>
        <s v="10-SM012"/>
        <s v="10-SM013"/>
        <s v="10-SM014"/>
        <s v="10-SM015"/>
        <s v="10-SM016"/>
        <s v="10-SM018"/>
        <s v="10-SM019"/>
        <s v="10-SM020"/>
        <s v="10-SM021"/>
        <s v="10-SM022"/>
        <s v="10-SM023"/>
        <s v="10-SM024"/>
        <s v="10-SM025"/>
        <s v="10-SM026"/>
        <s v="10-SM027"/>
        <s v="10-SM028"/>
        <s v="11-SM001"/>
        <s v="11-SM002"/>
        <s v="11-SM003"/>
        <s v="11-SM005"/>
        <s v="11-SM006"/>
        <s v="11-SM007"/>
        <s v="11-SM009"/>
        <s v="11-SM010"/>
        <s v="11-SM012"/>
        <s v="11-SM014"/>
        <s v="11-SM015"/>
        <s v="11-SM016"/>
        <s v="11-SM019"/>
        <s v="12-SM001"/>
        <s v="12-SM003"/>
        <s v="12-SM004"/>
        <s v="12-SM006"/>
        <s v="12-SM007"/>
        <s v="12-SM008"/>
        <s v="12-SM009"/>
        <s v="12-SM010"/>
        <s v="12-SM011"/>
        <s v="12-SM012"/>
        <s v="12-SM013"/>
        <s v="13-SM001"/>
        <s v="13-SM002"/>
        <s v="13-SM004"/>
        <s v="13-SM005"/>
        <s v="13-SM007"/>
        <s v="13-SM009"/>
        <s v="13-SM010"/>
        <s v="13-SM011"/>
        <s v="13-SM012"/>
        <s v="13-SM013"/>
        <s v="13-SM014"/>
        <s v="13-SM015"/>
        <s v="14-SM001"/>
        <s v="14-SM002"/>
        <s v="14-SM004"/>
        <s v="14-SM005"/>
        <s v="14-SM006"/>
        <s v="14-SM007"/>
        <s v="14-SM008"/>
        <s v="14-SM009"/>
        <s v="14-SM010"/>
        <s v="14-SM011"/>
        <s v="14-SM012"/>
        <s v="14-SM013"/>
        <s v="14-SM014"/>
        <s v="14-SM019"/>
        <s v="14-SM021"/>
        <s v="14-SM022"/>
        <s v="14-SM023"/>
        <s v="14-SM024"/>
        <s v="15-SM003"/>
        <s v="15-SM003."/>
        <s v="15-SM004"/>
        <s v="15-SM005"/>
        <s v="15-SM005."/>
        <s v="15-SM006"/>
        <s v="15-SM006."/>
        <s v="15-SM007"/>
        <s v="15-SM008"/>
        <s v="15-SM009"/>
        <s v="15-SM010"/>
        <s v="15-SM011"/>
        <s v="15-SM012"/>
        <s v="15-SM013"/>
        <s v="15-SM014"/>
        <s v="15-SM015"/>
        <s v="15-SM016"/>
        <s v="15-SM017"/>
        <s v="15-SM020"/>
        <s v="15-SM024"/>
        <s v="16-SM001"/>
        <s v="16-SM002"/>
        <s v="16-SM003"/>
        <s v="16-SM004"/>
        <s v="16-SM005"/>
        <s v="16-SM006"/>
        <s v="16-SM008"/>
        <s v="16-SM009"/>
        <s v="16-SM011"/>
        <s v="16-SM013"/>
        <s v="16-SM014"/>
        <s v="16-SM015"/>
        <s v="16-SM017"/>
        <s v="16-SM018"/>
        <s v="16-SM019"/>
        <s v="16-SM021"/>
        <s v="16-SM022"/>
        <s v="16-SM023"/>
        <s v="16-SM026"/>
        <s v="16-SM031"/>
        <s v="16-SM033"/>
        <s v="16-SM034"/>
        <s v="16-SM036"/>
        <s v="16-SM037"/>
        <s v="17-SM001"/>
        <s v="17-SM002"/>
        <s v="17-SM003"/>
        <s v="17-SM006"/>
        <s v="17-SM007"/>
        <s v="17-SM008"/>
        <s v="17-SM009"/>
        <s v="17-SM010"/>
        <s v="17-SM011"/>
        <s v="17-SM012"/>
        <s v="17-SM013"/>
        <s v="17-SM016"/>
        <s v="17-SM017"/>
        <s v="17-SM018"/>
        <s v="17-SM019"/>
        <s v="17-SM020"/>
        <s v="17-SM021"/>
        <s v="17-SM022"/>
        <s v="17-SM023"/>
        <s v="17-SM042"/>
        <s v="17-SM043"/>
        <s v="17-SM044"/>
        <s v="17-SM045"/>
        <s v="17-SM046"/>
        <s v="17-SM047"/>
        <s v="17-SM048"/>
        <s v="17-SM049"/>
        <s v="17-SM050"/>
        <s v="17-SM051"/>
        <s v="17-SM052"/>
        <s v="17-SM053"/>
        <s v="17-SM054"/>
        <s v="17-SM055"/>
        <s v="17-SM056"/>
        <s v="17-SM057"/>
        <s v="17-SM058"/>
        <s v="17-SM059"/>
        <s v="17-SM060"/>
        <s v="17-SM061"/>
        <s v="17-SM062"/>
        <s v="17-SM063"/>
        <s v="17-SM064"/>
        <s v="17-SM065"/>
        <s v="18-SM001"/>
        <s v="18-SM002"/>
        <s v="18-SM003"/>
        <s v="18-SM004"/>
        <s v="18-SM005"/>
        <s v="18-SM006"/>
        <s v="18-SM007"/>
        <s v="18-SM008"/>
        <s v="18-SM009"/>
        <s v="18-SM010"/>
        <s v="18-SM011"/>
        <s v="18-SM012"/>
        <s v="18-SM013"/>
        <s v="18-SM014"/>
        <s v="18-SM015"/>
        <s v="18-SM016"/>
        <s v="18-SM018"/>
        <s v="18-SM019"/>
        <s v="18-SM020"/>
        <s v="18-SM021"/>
        <s v="18-SM023"/>
        <s v="18-SM025"/>
        <s v="18-SM027"/>
        <s v="18-SM028"/>
        <s v="18-SM029"/>
        <s v="18-SM030"/>
        <s v="18-SM031"/>
        <s v="18-SM032"/>
        <s v="18-SM033"/>
        <s v="18-SM034"/>
        <s v="18-SM035"/>
        <s v="18-SM037"/>
        <s v="18-SM038"/>
        <s v="19-SM001"/>
        <s v="19-SM002"/>
        <s v="19-SM003"/>
        <s v="19-SM004"/>
        <s v="19-SM005"/>
        <s v="19-SM006"/>
        <s v="19-SM007"/>
        <s v="19-SM008"/>
        <s v="19-SM009"/>
        <s v="19-SM011"/>
        <s v="19-SM012"/>
        <s v="19-SM025"/>
        <s v="19-SM026"/>
        <s v="19-SM027"/>
        <s v="19-SM028"/>
        <s v="19-SM029"/>
        <s v="19-SM030"/>
        <s v="19-SM031"/>
        <s v="19-SM032"/>
        <s v="19-SM033"/>
        <s v="19-SM034"/>
        <s v="20-SM001"/>
        <s v="20-SM003"/>
        <s v="20-SM004"/>
        <s v="20-SM005"/>
        <s v="20-SM006"/>
        <s v="20-SM007"/>
        <s v="20-SM008"/>
        <s v="20-SM009"/>
        <s v="20-SM010"/>
        <s v="20-SM012"/>
        <s v="20-SM013"/>
        <s v="20-SM014"/>
        <s v="20-SM015"/>
        <s v="20-SM016"/>
        <s v="20-SM017"/>
        <s v="20-SM018"/>
        <s v="20-SM020"/>
        <s v="20-SM021"/>
        <s v="20-SM022"/>
        <s v="20-SM023"/>
        <s v="20-SM024"/>
        <s v="20-SM025"/>
        <s v="20-SM026"/>
        <s v="20-SM027"/>
        <s v="21-SM001"/>
        <s v="21-SM002"/>
        <s v="21-SM003"/>
        <s v="21-SM004"/>
        <s v="21-SM005"/>
        <s v="21-SM006"/>
        <s v="21-SM007"/>
        <s v="21-SM008"/>
        <s v="21-SM009"/>
        <s v="21-SM010"/>
        <s v="21-SM011"/>
        <s v="21-SM012"/>
        <s v="21-SM013"/>
        <s v="21-SM014"/>
        <s v="21-SM015"/>
        <s v="21-SM016"/>
        <s v="21-SM017"/>
        <s v="21-SM018"/>
        <s v="21-SM019"/>
        <s v="21-SM020"/>
        <s v="21-SM021"/>
        <s v="21-SM022"/>
        <s v="21-SM023"/>
        <s v="21-SM024"/>
        <s v="21-SM025"/>
        <s v="21-SM026"/>
        <s v="21-SM027"/>
        <s v="21-SM028"/>
        <s v="21-SM029"/>
        <s v="21-SM030"/>
        <s v="21-SM032"/>
        <s v="21-SM033"/>
      </sharedItems>
    </cacheField>
    <cacheField name="Year Approved" numFmtId="0">
      <sharedItems containsMixedTypes="1" containsNumber="1" containsInteger="1" minValue="2010" maxValue="2021" count="13">
        <n v="2010"/>
        <n v="2011"/>
        <n v="2012"/>
        <n v="2013"/>
        <n v="2014"/>
        <n v="2015"/>
        <s v="2015/2016"/>
        <n v="2016"/>
        <n v="2017"/>
        <n v="2018"/>
        <n v="2019"/>
        <n v="2020"/>
        <n v="2021"/>
      </sharedItems>
    </cacheField>
    <cacheField name="Date Approved" numFmtId="168">
      <sharedItems containsSemiMixedTypes="0" containsNonDate="0" containsDate="1" containsString="0" minDate="2010-11-17T00:00:00" maxDate="2021-05-19T00:00:00"/>
    </cacheField>
    <cacheField name="Applicant Name" numFmtId="0">
      <sharedItems count="253">
        <s v="Bowerman Power LFG, LLC"/>
        <s v="ABEC Bidart Stockdale, LLC "/>
        <s v="ABEC Bidart Old River, LLC  "/>
        <s v="First Solar, Inc.  "/>
        <s v="Gallo Cattle Company"/>
        <s v="Solyndra LLC "/>
        <s v="The Solaria Corporation "/>
        <s v="Nanosolar Inc.  "/>
        <s v="Simbol, Inc."/>
        <s v="Stion Corporation"/>
        <s v="SunPower Corporation"/>
        <s v="NuvoSun Incorporated   "/>
        <s v="Calisolar Inc.    "/>
        <s v="Bloom Energy Corporation"/>
        <s v="Quantum Fuel Systems Technologies Worldwide, Inc."/>
        <s v="Green Vehicles, Inc."/>
        <s v="Soliant Energy, Inc."/>
        <s v="Ameresco Butte County LLC"/>
        <s v="Ameresco Crazy Horse LLC"/>
        <s v="Ameresco Forward LLC"/>
        <s v="Ameresco Johnson Canyon LLC"/>
        <s v="Ameresco San Joaquin LLC"/>
        <s v="Ameresco Vasco Road LLC"/>
        <s v="BioFuels Point Loma, LLC"/>
        <s v="Alta Devices, Inc."/>
        <s v="California Institute of Technology"/>
        <s v="Leyden Energy, Inc."/>
        <s v="MiaSolé"/>
        <s v="Alameda-Contra Costa Transit District"/>
        <s v="Recology East Bay"/>
        <s v="Mt. Poso Cogeneration Company, LLC"/>
        <s v="Amonix, Inc."/>
        <s v="DTE Stockton, LLC"/>
        <s v="SCS Energy"/>
        <s v="CE Obsidian Energy, LLC"/>
        <s v="SoloPower Inc."/>
        <s v="Amonix, Inc"/>
        <s v="Tesla, Inc."/>
        <s v="Zero Waste Energy Development Company, LLC"/>
        <s v="Soraa, Inc."/>
        <s v="Soitec Solar Industries LLC"/>
        <s v="John Galt Biogas Inc."/>
        <s v="Reflexite Soitec Optical Technology LLC"/>
        <s v="North Star Biofuels LLC"/>
        <s v="ABEC New Hope LLC"/>
        <s v="Electric Vehicles International, LLC"/>
        <s v="Clean World Partners LLC"/>
        <s v="Zero Waste Energy, LLC"/>
        <s v="Oberon Fuels, Inc."/>
        <s v="CleanWorld"/>
        <s v="Buster Biofuels, LLC"/>
        <s v="EJ Harrison and Sons Rentals, Inc."/>
        <s v="Vitriflex, Inc."/>
        <s v="ABEC Bidart-Old River, LLC"/>
        <s v="North State Rendering Co Inc."/>
        <s v="Central Valley Ag Power, LLC"/>
        <s v="Blue Line Transfer, Inc."/>
        <s v="Sugar Valley Energy,  LLC"/>
        <s v="Crimson Renewable Energy, LP"/>
        <s v="Boxer Industries, Inc."/>
        <s v="Enovix Corporation"/>
        <s v="Pixley Biogas, LLC"/>
        <s v="MSB Investors, LLC"/>
        <s v="Recology Bioenergy"/>
        <s v="E&amp;J Gallo Winery"/>
        <s v="Niagara Bottling, LLC"/>
        <s v="nanoPrecision Products, Inc."/>
        <s v="AltAir Paramount, LLC"/>
        <s v="Rialto Bioenergy Facility, LLC"/>
        <s v="Anaheim Energy, LLC"/>
        <s v="Lockheed Martin Corporation"/>
        <s v="Mendota Bioenergy, LLC"/>
        <s v="Solexel, Inc."/>
        <s v="Pacific Ethanol Madera, LLC"/>
        <s v="WM Renewable Energy, LLC"/>
        <s v="Haas Automation, Inc."/>
        <s v="Weber Metals, Inc."/>
        <s v="Silevo, Inc."/>
        <s v="T2Energy, LLC"/>
        <s v="U.S. Corrugated of Los Angeles, Inc."/>
        <s v="GKN Aerospace Chem-Tronics, Inc."/>
        <s v="Efficient Drivetrains, Inc."/>
        <s v="California Renewable Power, LLC"/>
        <s v="The Monadnock Company"/>
        <s v="Hi Shear Corporation"/>
        <s v="Las Gallinas Valley Sanitary District"/>
        <s v="Karma Automotive LLC"/>
        <s v="Orbital ATK, Inc."/>
        <s v="Rolls-Royce High Temperature Composites, Inc."/>
        <s v="ABEC #2 LLC"/>
        <s v="Space Exploration Technologies Corp."/>
        <s v="Madera Renewable Energy, LLC"/>
        <s v="Hanford Renewable Energy, LLC"/>
        <s v="Space Systems/Loral LLC"/>
        <s v="Millennium Space Systems, Inc."/>
        <s v="Atieva USA Inc"/>
        <s v="The Gill Corporation and Its Subsidiary, Castle Industries"/>
        <s v="Kite Pharma, Inc."/>
        <s v="rPlanet Earth, LLC"/>
        <s v="Escondido Bioenergy Facility, LLC"/>
        <s v="California Safe Soil"/>
        <s v="Waste Management of Alameda County"/>
        <s v="Waste Management Recycling and Disposal Services of California, Inc."/>
        <s v="SANCO Services, LP"/>
        <s v="Recology San Francisco"/>
        <s v="Monterey Regional Waste Management District"/>
        <s v="CRM Co., LLC."/>
        <s v="Mid-Valley Disposal"/>
        <s v="GreenWaste Recovery, Inc."/>
        <s v="EDCO Disposal Corporation"/>
        <s v="EDCO Transport Services"/>
        <s v="XT Green, Inc."/>
        <s v="Eslinger Biodiesel Inc."/>
        <s v="ABEC #3 LLC dba Lake View Farms Dairy Biogas"/>
        <s v="ABEC #4 LLC dba CE&amp;S Dairy Biogas"/>
        <s v="Gilead Sciences, Inc."/>
        <s v="North Fork Community Power"/>
        <s v="Atara Biotherpeutics, Inc."/>
        <s v="CR&amp;R Incorporated"/>
        <s v="BYD Coach &amp; Bus LLC"/>
        <s v="Aemerge RedPak Services Southern California, LLC"/>
        <s v="Best Express Foods, Inc."/>
        <s v="Verdeco Recylcing, Inc."/>
        <s v="HZIU Kompogas SLO inc."/>
        <s v="TAP Power LLC"/>
        <s v="PolyPeptide Laboratories, Inc."/>
        <s v="Colony Energy Partners- Tulare, LLC"/>
        <s v="FoodService Partners, LLC"/>
        <s v="Calgren Dairy Fuels, LLC"/>
        <s v="ChargePoint Inc."/>
        <s v="CALAMCO NH3 LLC"/>
        <s v="Advance International Inc."/>
        <s v="SJV Biodiesel, LLC"/>
        <s v="Organic Energy Solutions, LLC"/>
        <s v="Aranda Tooling, Inc."/>
        <s v="Boehringer Ingelheim Fremont, Inc."/>
        <s v="Sunergy California LLC"/>
        <s v="Pacific Ethanol Stockton, LLC"/>
        <s v="Tracy Renewable Energy, LLC"/>
        <s v="Circular Polymers LLC"/>
        <s v="eco.logic brands, inc."/>
        <s v="Schlosser Forge Company"/>
        <s v="Sanitation Districts of Los Angeles County"/>
        <s v="AMRO Fabricating Corporation"/>
        <s v="National Steel and Shipbuilding Company"/>
        <s v="TBC - The Boring Company"/>
        <s v="Lollicup USA, Inc."/>
        <s v="SunLine Transit Agency"/>
        <s v="CalPlant I, LLC"/>
        <s v="QuantumScape Corporation"/>
        <s v="Ontario CNG Station, Inc."/>
        <s v="Trademark Brewing, LLC"/>
        <s v="WIE-AGRON Bioenergy, LLC"/>
        <s v="Sila Nanotechnologies, Inc."/>
        <s v="Mid-Valley Recycling, LLC"/>
        <s v="IF CoPack, LLC, dba Initative Foods"/>
        <s v="Thermal Technology, LLC"/>
        <s v="Siva Power, Inc."/>
        <s v="Sierra Institute for Community and Environment"/>
        <s v="Faraday&amp;Future Inc."/>
        <s v="Tahoe Asphalt, Inc."/>
        <s v="GB CNC Services, LLC"/>
        <s v="Peninsula Plastics Recycling, Inc."/>
        <s v="Chanje Energy, Inc."/>
        <s v="FirstElement Fuel Inc."/>
        <s v="Zanker Road Resource Management, Ltd."/>
        <s v="WET"/>
        <s v="Eurostampa California, LLC"/>
        <s v="The Almond Company"/>
        <s v="Katerra Construction LLC"/>
        <s v="CalBioGas Hanford LLC"/>
        <s v="CalBioGas West Visalia LLC"/>
        <s v="Clerprem USA Corp."/>
        <s v="Vivotein, LLC"/>
        <s v="Nate's Fine Foods LLC"/>
        <s v="Star Manu LLC"/>
        <s v="UTCRAS, LLC"/>
        <s v="Aemetis Advanced Products Keyes, Inc."/>
        <s v="Drink, Inc."/>
        <s v="Biogas Energy, Inc."/>
        <s v="Verdeco Recycling, Inc."/>
        <s v="Watonga RNG 1, LLC"/>
        <s v="CalBioGas Kern LLC"/>
        <s v="Intuitive Surgical, Inc. and its Subsidiary, Intuitive Surgical Operations, Inc."/>
        <s v="Graham Packaging PET Tehcnologies, Inc."/>
        <s v="Northrop Grumman Systems Corporation"/>
        <s v="Quantitative BioSciences, Inc"/>
        <s v="SANCO Services, L.P."/>
        <s v="Fortis Solution Group West, LLC"/>
        <s v="Taft Ammonia Company, LLC"/>
        <s v="Joby Aero, Inc."/>
        <s v="Touchstone Pistachio Company, LLC"/>
        <s v="Edwards Lifesciences LLC"/>
        <s v="Sioneer Stockton, LLC"/>
        <s v="Entekra, LLC"/>
        <s v="South Bayside Waste Management Authority"/>
        <s v="Allogene Therapeutics, Inc."/>
        <s v="Lakeside Pipeline LLC"/>
        <s v="East Valley Water District"/>
        <s v="Merced Pipeline LLC"/>
        <s v="Five Points Pipeline LLC"/>
        <s v="Aemetis Biogas LLC"/>
        <s v="Applied Materials, Inc."/>
        <s v="GCE Holdings Acquisitions, LLC"/>
        <s v="Tandem Diabetes Care, Inc."/>
        <s v="Virgin Orbit, LLC"/>
        <s v="Lam Research Corporation"/>
        <s v="Inland Empire Utilities Agency"/>
        <s v="ACC Renewable Resources, LLC"/>
        <s v="Hat Creek Bioenergy, LLC"/>
        <s v="Bar 20 Dairy Biogas, LLC"/>
        <s v="Southpoint Biogas LLC"/>
        <s v="CalBioGas South Tulare LLC"/>
        <s v="CalBioGas North Visalia LLC"/>
        <s v="CalBioGas Buttonwillow LLC"/>
        <s v="Hadco Metal Trading Co., LLC"/>
        <s v="Garaventa Enterprises, Inc."/>
        <s v="Recology Sonoma Marin"/>
        <s v="ENV-TWO, LLC"/>
        <s v="ENV-FOUR, LLC"/>
        <s v="ENV-THREE, LLC"/>
        <s v="Aemetis Biogas, LLC"/>
        <s v="MSBG Partners, LLC"/>
        <s v="Rocket Lab USA, Inc."/>
        <s v="Green Impact Manufacturing, LLC"/>
        <s v="Fortress North America, LLC"/>
        <s v="Paradigm Packaging West, LLC"/>
        <s v="Circulus Holdings, PBLLC"/>
        <s v="MP Materials Corp."/>
        <s v="Ameresco Forward RNG, LLC"/>
        <s v="Ameresco Keller Canyon RNG, LLC"/>
        <s v="Ameresco Chiquita RNG, LLC"/>
        <s v="HZI Lancaster, LLC"/>
        <s v="Tesoro Refining &amp; Marketing Company, LLC"/>
        <s v="Applied Medical Resources Corporation"/>
        <s v="Cepheid"/>
        <s v="Pacesetter, Inc"/>
        <s v="Brightmark Vlot RNG LLC"/>
        <s v="DexCom, Inc."/>
        <s v="RNG Moovers, LLC"/>
        <s v="CertainTeed, LLC"/>
        <s v="TBC- The Boring Company" u="1"/>
        <s v="Chowchilla RNG Energy, LLC" u="1"/>
        <s v="Tesla Motors, Inc." u="1"/>
        <s v="Bowerman Power LFG, LLC   " u="1"/>
        <s v="CE&amp;P Imperial Valley 1, LLC" u="1"/>
        <s v="Mid Valley Disposal" u="1"/>
        <s v="HWY33 Pistachios, LLC" u="1"/>
        <s v="Organic Energy Solutions" u="1"/>
        <s v="Tesla, Inc. (FKA Tesla Motors, Inc.)" u="1"/>
        <s v="Recology, Inc." u="1"/>
        <s v="Millennium Space Systems, Inc.." u="1"/>
        <s v="Cicular Polymers LLC" u="1"/>
      </sharedItems>
    </cacheField>
    <cacheField name="City" numFmtId="0">
      <sharedItems/>
    </cacheField>
    <cacheField name="Primary County" numFmtId="0">
      <sharedItems containsBlank="1" count="38">
        <m/>
        <s v="Kern"/>
        <s v="Santa Clara"/>
        <s v="Alameda"/>
        <s v="Butte"/>
        <s v="San Joaquin"/>
        <s v="Monterey"/>
        <s v="San Diego"/>
        <s v="Los Angeles"/>
        <s v="Fresno"/>
        <s v="Sacramento"/>
        <s v="Santa Cruz"/>
        <s v="Imperial"/>
        <s v="Yolo"/>
        <s v="Stanislaus"/>
        <s v="San Mateo"/>
        <s v="Tulare"/>
        <s v="Santa Barbara"/>
        <s v="Merced"/>
        <s v="San Bernardino"/>
        <s v="Orange"/>
        <s v="Madera"/>
        <s v="Marin"/>
        <s v="Riverside"/>
        <s v="Kings"/>
        <s v="San Francisco"/>
        <s v="Ventura"/>
        <s v="San Luis Obispo"/>
        <s v="Placer"/>
        <s v="Glenn"/>
        <s v="Plumas"/>
        <s v="El Dorado"/>
        <s v="Napa"/>
        <s v="Contra Costa"/>
        <s v="Colusa "/>
        <s v="Shasta"/>
        <s v="Sonoma"/>
        <s v="Orange County " u="1"/>
      </sharedItems>
    </cacheField>
    <cacheField name="County" numFmtId="0">
      <sharedItems/>
    </cacheField>
    <cacheField name="Project Type" numFmtId="0">
      <sharedItems containsBlank="1" count="6">
        <s v="Alternative Source"/>
        <s v="Advanced Transportation"/>
        <s v="Advanced Manufacturing"/>
        <s v="Recycled Resource Extraction"/>
        <m u="1"/>
        <s v="Recycled Feedstock" u="1"/>
      </sharedItems>
    </cacheField>
    <cacheField name="Use of Proceeds" numFmtId="0">
      <sharedItems/>
    </cacheField>
    <cacheField name="Qualified Property Amount Approved" numFmtId="0">
      <sharedItems containsSemiMixedTypes="0" containsString="0" containsNumber="1" minValue="511000" maxValue="560917080" count="266">
        <n v="9240000"/>
        <n v="1131584"/>
        <n v="4738000"/>
        <n v="37700000"/>
        <n v="1245000"/>
        <n v="381776000"/>
        <n v="7800000"/>
        <n v="140187900"/>
        <n v="42484174"/>
        <n v="105473402"/>
        <n v="8000000"/>
        <n v="20000000"/>
        <n v="39000000"/>
        <n v="37447693"/>
        <n v="8945858"/>
        <n v="3708050"/>
        <n v="9966500"/>
        <n v="1085554"/>
        <n v="1558460"/>
        <n v="2227596"/>
        <n v="766293"/>
        <n v="1723486"/>
        <n v="1828204"/>
        <n v="6236024"/>
        <n v="40845000"/>
        <n v="13400000"/>
        <n v="1306525"/>
        <n v="26092000"/>
        <n v="5387950"/>
        <n v="3703090"/>
        <n v="14374000"/>
        <n v="2278900"/>
        <n v="10120000"/>
        <n v="3155300"/>
        <n v="174453978"/>
        <n v="8411240"/>
        <n v="7879667"/>
        <n v="292000000"/>
        <n v="17156875"/>
        <n v="57002457"/>
        <n v="6417810"/>
        <n v="104381342"/>
        <n v="1025769"/>
        <n v="24500000"/>
        <n v="4115500"/>
        <n v="2633359"/>
        <n v="5744962"/>
        <n v="11796759"/>
        <n v="1187000"/>
        <n v="13500000"/>
        <n v="5851298"/>
        <n v="1905343"/>
        <n v="1212095"/>
        <n v="16330000"/>
        <n v="6254045"/>
        <n v="7355324"/>
        <n v="3481313"/>
        <n v="4976469"/>
        <n v="444811275"/>
        <n v="14065000"/>
        <n v="6553000"/>
        <n v="415000000"/>
        <n v="16234215"/>
        <n v="6698715"/>
        <n v="3363238"/>
        <n v="17696003"/>
        <n v="25967035"/>
        <n v="17592381"/>
        <n v="30000000"/>
        <n v="7963972"/>
        <n v="16325984"/>
        <n v="14722168"/>
        <n v="19143601"/>
        <n v="345296354"/>
        <n v="2200000"/>
        <n v="20500000"/>
        <n v="4763500"/>
        <n v="7030000"/>
        <n v="2004360"/>
        <n v="81426200"/>
        <n v="167661606"/>
        <n v="106551184"/>
        <n v="4737500"/>
        <n v="23969087"/>
        <n v="118687529"/>
        <n v="5008800"/>
        <n v="13079755"/>
        <n v="6475000"/>
        <n v="39385000"/>
        <n v="788757"/>
        <n v="38194860"/>
        <n v="16275154"/>
        <n v="8728000"/>
        <n v="5990614"/>
        <n v="360169639"/>
        <n v="1999507"/>
        <n v="3748012"/>
        <n v="5586000"/>
        <n v="4284672"/>
        <n v="463625000"/>
        <n v="530750000"/>
        <n v="8472000"/>
        <n v="13763050"/>
        <n v="119800000"/>
        <n v="1900000"/>
        <n v="3750000"/>
        <n v="77272550"/>
        <n v="3500000"/>
        <n v="24190000"/>
        <n v="7917170.2299999995"/>
        <n v="11401677"/>
        <n v="3400000"/>
        <n v="6821909"/>
        <n v="3739543"/>
        <n v="32403272"/>
        <n v="4458683"/>
        <n v="10000000"/>
        <n v="10500000"/>
        <n v="8970500"/>
        <n v="8394385"/>
        <n v="2401884"/>
        <n v="2701502"/>
        <n v="560917080"/>
        <n v="51645674"/>
        <n v="6819733"/>
        <n v="16285217"/>
        <n v="287322328"/>
        <n v="11610900"/>
        <n v="3189014"/>
        <n v="37000676"/>
        <n v="3502976"/>
        <n v="4940350"/>
        <n v="7104020"/>
        <n v="9213514"/>
        <n v="12750000"/>
        <n v="20800000"/>
        <n v="8500000"/>
        <n v="20373200"/>
        <n v="1660000"/>
        <n v="107607827"/>
        <n v="2283000"/>
        <n v="6680600"/>
        <n v="24440000"/>
        <n v="10035231"/>
        <n v="214040484"/>
        <n v="7823286"/>
        <n v="5834792"/>
        <n v="5932500"/>
        <n v="21833100"/>
        <n v="52246456"/>
        <n v="7548500"/>
        <n v="6944000"/>
        <n v="53568357"/>
        <n v="11928310"/>
        <n v="3633145"/>
        <n v="5120000"/>
        <n v="40500000"/>
        <n v="3160000"/>
        <n v="10345200"/>
        <n v="7000000"/>
        <n v="92278983"/>
        <n v="18243000.000000004"/>
        <n v="2000000"/>
        <n v="1854741"/>
        <n v="8389685"/>
        <n v="11018845"/>
        <n v="1970000"/>
        <n v="17115645"/>
        <n v="4293330"/>
        <n v="239234449"/>
        <n v="8726448"/>
        <n v="6746508"/>
        <n v="516286"/>
        <n v="511000"/>
        <n v="7680000"/>
        <n v="3800000"/>
        <n v="22329400"/>
        <n v="11999548"/>
        <n v="2050000"/>
        <n v="142708000"/>
        <n v="11132857"/>
        <n v="4927301"/>
        <n v="2852000"/>
        <n v="7685000"/>
        <n v="71608261"/>
        <n v="3750505"/>
        <n v="20422826"/>
        <n v="22172277"/>
        <n v="44661209"/>
        <n v="876493"/>
        <n v="70220748"/>
        <n v="7895770"/>
        <n v="5886000"/>
        <n v="2821986"/>
        <n v="3174400"/>
        <n v="153076838"/>
        <n v="3636029"/>
        <n v="3867000"/>
        <n v="13118950"/>
        <n v="5500000"/>
        <n v="31909025"/>
        <n v="15212203"/>
        <n v="5130235"/>
        <n v="96875430"/>
        <n v="10347274"/>
        <n v="81906653"/>
        <n v="211964787"/>
        <n v="875511"/>
        <n v="15216783"/>
        <n v="7045460"/>
        <n v="73473675"/>
        <n v="79196100"/>
        <n v="15370837"/>
        <n v="20750000"/>
        <n v="11260000"/>
        <n v="36351130"/>
        <n v="16508315"/>
        <n v="5568292"/>
        <n v="60328000"/>
        <n v="119617224"/>
        <n v="31922542"/>
        <n v="15017114"/>
        <n v="8772605"/>
        <n v="118692224"/>
        <n v="60000000"/>
        <n v="18001109"/>
        <n v="24395182"/>
        <n v="76377224"/>
        <n v="12680000"/>
        <n v="9573170"/>
        <n v="8432257"/>
        <n v="52471257"/>
        <n v="37529013"/>
        <n v="21123032"/>
        <n v="9400000"/>
        <n v="82500000"/>
        <n v="11600000"/>
        <n v="14659474"/>
        <n v="15266032"/>
        <n v="7983153"/>
        <n v="8216553"/>
        <n v="8784628"/>
        <n v="13561890"/>
        <n v="11252500"/>
        <n v="19999333"/>
        <n v="6443921"/>
        <n v="22900000"/>
        <n v="23225000"/>
        <n v="16008067"/>
        <n v="5094248"/>
        <n v="23528330"/>
        <n v="17747169"/>
        <n v="23527500"/>
        <n v="38259725"/>
        <n v="26374850"/>
        <n v="27722495"/>
        <n v="27231400"/>
        <n v="127223954"/>
        <n v="150547889"/>
        <n v="209750000"/>
        <n v="34950000"/>
        <n v="29698976"/>
        <n v="69450000"/>
        <n v="29475049"/>
        <n v="22300000"/>
        <n v="49075888"/>
      </sharedItems>
    </cacheField>
    <cacheField name="Estimated STE¹" numFmtId="166">
      <sharedItems containsSemiMixedTypes="0" containsString="0" containsNumber="1" minValue="42720" maxValue="47229218.136"/>
    </cacheField>
    <cacheField name="Estimated STE Used _x000a_to Date¹" numFmtId="166">
      <sharedItems containsSemiMixedTypes="0" containsString="0" containsNumber="1" minValue="0" maxValue="47229218.140000001"/>
    </cacheField>
    <cacheField name="Qualified Property Amount Reported" numFmtId="166">
      <sharedItems containsSemiMixedTypes="0" containsString="0" containsNumber="1" minValue="0" maxValue="560917080"/>
    </cacheField>
    <cacheField name="% Reported" numFmtId="9">
      <sharedItems containsSemiMixedTypes="0" containsString="0" containsNumber="1" minValue="0" maxValue="1.0000000993663596"/>
    </cacheField>
    <cacheField name="Estimated _x000a_Environmental _x000a_Benefit" numFmtId="166">
      <sharedItems containsMixedTypes="1" containsNumber="1" minValue="0" maxValue="30775968"/>
    </cacheField>
    <cacheField name="Estimated _x000a_Fiscal _x000a_Benefit² " numFmtId="166">
      <sharedItems containsSemiMixedTypes="0" containsString="0" containsNumber="1" minValue="31347" maxValue="137469584"/>
    </cacheField>
    <cacheField name="Estimated _x000a_Net Benefit²" numFmtId="166">
      <sharedItems containsSemiMixedTypes="0" containsString="0" containsNumber="1" minValue="-1509993" maxValue="98374109"/>
    </cacheField>
    <cacheField name="Est._x000a_Total Jobs² " numFmtId="0">
      <sharedItems containsSemiMixedTypes="0" containsString="0" containsNumber="1" minValue="0" maxValue="7023"/>
    </cacheField>
    <cacheField name="Est. Jobs from STE²" numFmtId="0">
      <sharedItems containsSemiMixedTypes="0" containsString="0" containsNumber="1" minValue="0" maxValue="300"/>
    </cacheField>
    <cacheField name="Project Status" numFmtId="0">
      <sharedItems count="3">
        <s v="Inactive"/>
        <s v="Complete"/>
        <s v="Active"/>
      </sharedItems>
    </cacheField>
    <cacheField name="Project Address 1" numFmtId="0">
      <sharedItems containsBlank="1"/>
    </cacheField>
    <cacheField name="Project Address 2" numFmtId="0">
      <sharedItems containsBlank="1"/>
    </cacheField>
    <cacheField name="Project Address 3" numFmtId="0">
      <sharedItems containsBlank="1"/>
    </cacheField>
    <cacheField name="Project Address 4" numFmtId="0">
      <sharedItems containsBlank="1"/>
    </cacheField>
    <cacheField name="Assembly District 1" numFmtId="0">
      <sharedItems containsMixedTypes="1" containsNumber="1" containsInteger="1" minValue="1" maxValue="80" count="68">
        <n v="68"/>
        <n v="32"/>
        <n v="25"/>
        <n v="21"/>
        <n v="20"/>
        <n v="27"/>
        <n v="56"/>
        <n v="29"/>
        <n v="24"/>
        <n v="74"/>
        <n v="30"/>
        <n v="41"/>
        <n v="3"/>
        <n v="13"/>
        <n v="12"/>
        <n v="16"/>
        <n v="78"/>
        <n v="15"/>
        <n v="18"/>
        <n v="26"/>
        <n v="72"/>
        <n v="31"/>
        <n v="77"/>
        <n v="9"/>
        <n v="7"/>
        <n v="4"/>
        <n v="75"/>
        <n v="44"/>
        <n v="22"/>
        <n v="34"/>
        <n v="47"/>
        <n v="37"/>
        <n v="11"/>
        <n v="62"/>
        <n v="63"/>
        <n v="36"/>
        <n v="5"/>
        <n v="10"/>
        <n v="76"/>
        <n v="57"/>
        <n v="69"/>
        <n v="61"/>
        <n v="66"/>
        <n v="45"/>
        <n v="49"/>
        <n v="50"/>
        <n v="53"/>
        <n v="8"/>
        <n v="39"/>
        <n v="17"/>
        <n v="64"/>
        <n v="80"/>
        <n v="70"/>
        <n v="60"/>
        <n v="33"/>
        <n v="35"/>
        <n v="2"/>
        <n v="28"/>
        <n v="52"/>
        <n v="58"/>
        <n v="6"/>
        <n v="40"/>
        <n v="65"/>
        <n v="1"/>
        <n v="79"/>
        <n v="14"/>
        <n v="73"/>
        <s v="9,24,25"/>
      </sharedItems>
    </cacheField>
    <cacheField name="Senate District 1" numFmtId="0">
      <sharedItems containsMixedTypes="1" containsNumber="1" containsInteger="1" minValue="1" maxValue="4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8">
  <r>
    <n v="211"/>
    <x v="0"/>
    <x v="0"/>
    <d v="2010-11-17T00:00:00"/>
    <x v="0"/>
    <s v="Irvine  "/>
    <x v="0"/>
    <s v="Orange"/>
    <x v="0"/>
    <s v="Landfill Gas Capture and Production"/>
    <x v="0"/>
    <n v="840840"/>
    <n v="0"/>
    <n v="0"/>
    <n v="0"/>
    <n v="398492"/>
    <n v="1008052"/>
    <n v="565704"/>
    <n v="30"/>
    <n v="3"/>
    <x v="0"/>
    <m/>
    <m/>
    <m/>
    <m/>
    <x v="0"/>
    <n v="14"/>
  </r>
  <r>
    <n v="80"/>
    <x v="1"/>
    <x v="0"/>
    <d v="2010-11-17T00:00:00"/>
    <x v="1"/>
    <s v="Bakersfield                          "/>
    <x v="1"/>
    <s v="Kern"/>
    <x v="0"/>
    <s v="Biogas Capture and Production"/>
    <x v="1"/>
    <n v="102974.144"/>
    <n v="90622.29"/>
    <n v="1118793.6499999999"/>
    <n v="0.9886969504694304"/>
    <n v="228808"/>
    <n v="73809"/>
    <n v="199643"/>
    <n v="26"/>
    <n v="3"/>
    <x v="1"/>
    <m/>
    <m/>
    <m/>
    <m/>
    <x v="1"/>
    <n v="13"/>
  </r>
  <r>
    <n v="212"/>
    <x v="2"/>
    <x v="0"/>
    <d v="2010-11-17T00:00:00"/>
    <x v="2"/>
    <s v="Bakersfield"/>
    <x v="0"/>
    <s v="Kern"/>
    <x v="0"/>
    <s v="Biogas Capture and Production"/>
    <x v="2"/>
    <n v="431158"/>
    <n v="0"/>
    <n v="0"/>
    <n v="0"/>
    <n v="3080806"/>
    <n v="438844"/>
    <n v="3088491"/>
    <n v="50"/>
    <n v="6"/>
    <x v="0"/>
    <m/>
    <m/>
    <m/>
    <m/>
    <x v="1"/>
    <n v="10"/>
  </r>
  <r>
    <n v="81"/>
    <x v="3"/>
    <x v="0"/>
    <d v="2010-11-17T00:00:00"/>
    <x v="3"/>
    <s v="Santa Clara"/>
    <x v="2"/>
    <s v="Santa Clara"/>
    <x v="0"/>
    <s v="Solar Photovoltaic Manufacturing"/>
    <x v="3"/>
    <n v="3430700"/>
    <n v="3409567.04"/>
    <n v="37692991.149999999"/>
    <n v="0.99981408885941636"/>
    <n v="1668971"/>
    <n v="1971559"/>
    <n v="209831"/>
    <n v="174"/>
    <n v="17"/>
    <x v="1"/>
    <m/>
    <m/>
    <m/>
    <m/>
    <x v="2"/>
    <n v="10"/>
  </r>
  <r>
    <n v="213"/>
    <x v="4"/>
    <x v="0"/>
    <d v="2010-11-17T00:00:00"/>
    <x v="4"/>
    <s v="Atwater  "/>
    <x v="0"/>
    <s v="Merced"/>
    <x v="0"/>
    <s v="Biogas Capture and Production"/>
    <x v="4"/>
    <n v="113295"/>
    <n v="0"/>
    <n v="0"/>
    <n v="0"/>
    <n v="791959"/>
    <n v="130374"/>
    <n v="809038"/>
    <n v="30"/>
    <n v="3"/>
    <x v="0"/>
    <m/>
    <m/>
    <m/>
    <m/>
    <x v="3"/>
    <n v="10"/>
  </r>
  <r>
    <n v="214"/>
    <x v="5"/>
    <x v="0"/>
    <d v="2010-11-17T00:00:00"/>
    <x v="5"/>
    <s v="Fremont "/>
    <x v="0"/>
    <s v="Alameda"/>
    <x v="0"/>
    <s v="Solar Photovoltaic Manufacturing"/>
    <x v="5"/>
    <n v="34741616"/>
    <n v="25127322.309999999"/>
    <n v="277309757"/>
    <n v="0.72636770514647331"/>
    <n v="22202363"/>
    <n v="20765274"/>
    <n v="8226021"/>
    <n v="2084"/>
    <n v="225"/>
    <x v="0"/>
    <m/>
    <m/>
    <m/>
    <m/>
    <x v="2"/>
    <n v="14"/>
  </r>
  <r>
    <n v="82"/>
    <x v="6"/>
    <x v="0"/>
    <d v="2010-11-17T00:00:00"/>
    <x v="6"/>
    <s v="Fremont "/>
    <x v="3"/>
    <s v="Alameda"/>
    <x v="0"/>
    <s v="Solar Photovoltaic Manufacturing"/>
    <x v="6"/>
    <n v="709800"/>
    <n v="375884.76"/>
    <n v="4474134.55"/>
    <n v="0.57360699358974354"/>
    <n v="834403"/>
    <n v="1564665"/>
    <n v="1689268"/>
    <n v="180"/>
    <n v="17"/>
    <x v="1"/>
    <m/>
    <m/>
    <m/>
    <m/>
    <x v="4"/>
    <n v="37"/>
  </r>
  <r>
    <n v="215"/>
    <x v="7"/>
    <x v="0"/>
    <d v="2010-11-17T00:00:00"/>
    <x v="7"/>
    <s v="San Jose"/>
    <x v="0"/>
    <s v="Santa Clara"/>
    <x v="0"/>
    <s v="Solar Photovoltaic Manufacturing"/>
    <x v="7"/>
    <n v="12757098.9"/>
    <n v="4306411.5599999996"/>
    <n v="53035063.310000002"/>
    <n v="0.37831412917947982"/>
    <n v="10527415"/>
    <n v="6992728"/>
    <n v="4763045"/>
    <n v="410"/>
    <n v="36"/>
    <x v="0"/>
    <m/>
    <m/>
    <m/>
    <m/>
    <x v="5"/>
    <n v="13"/>
  </r>
  <r>
    <n v="218"/>
    <x v="8"/>
    <x v="0"/>
    <d v="2010-12-15T00:00:00"/>
    <x v="8"/>
    <s v="Calipatria; Niland; Brawley"/>
    <x v="0"/>
    <s v="Imperial"/>
    <x v="1"/>
    <s v="Lithium and Battery Material Manufacturing"/>
    <x v="8"/>
    <n v="3866059.8339999998"/>
    <n v="164277.79"/>
    <n v="1938796.34"/>
    <n v="4.5635731084238573E-2"/>
    <n v="558363"/>
    <n v="9552414"/>
    <n v="6244717"/>
    <n v="212"/>
    <n v="23"/>
    <x v="0"/>
    <m/>
    <m/>
    <m/>
    <m/>
    <x v="6"/>
    <n v="12"/>
  </r>
  <r>
    <n v="216"/>
    <x v="9"/>
    <x v="0"/>
    <d v="2010-11-17T00:00:00"/>
    <x v="9"/>
    <s v="San Jose"/>
    <x v="0"/>
    <s v="Santa Clara"/>
    <x v="0"/>
    <s v="Solar Photovoltaic Manufacturing"/>
    <x v="9"/>
    <n v="9598079.5820000004"/>
    <n v="0"/>
    <n v="0"/>
    <n v="0"/>
    <n v="3512324"/>
    <n v="6207404"/>
    <n v="121648"/>
    <n v="493"/>
    <n v="47"/>
    <x v="0"/>
    <m/>
    <m/>
    <m/>
    <m/>
    <x v="7"/>
    <n v="17"/>
  </r>
  <r>
    <n v="85"/>
    <x v="10"/>
    <x v="0"/>
    <d v="2010-12-15T00:00:00"/>
    <x v="10"/>
    <s v="Milpitas"/>
    <x v="2"/>
    <s v="Santa Clara"/>
    <x v="0"/>
    <s v="Solar Photovoltaic Manufacturing"/>
    <x v="10"/>
    <n v="728000"/>
    <n v="704815.66"/>
    <n v="7745227"/>
    <n v="0.96815337499999998"/>
    <n v="903595"/>
    <n v="1877730"/>
    <n v="2053325"/>
    <n v="94"/>
    <n v="11"/>
    <x v="1"/>
    <m/>
    <m/>
    <m/>
    <m/>
    <x v="2"/>
    <n v="10"/>
  </r>
  <r>
    <n v="83"/>
    <x v="11"/>
    <x v="0"/>
    <d v="2010-11-17T00:00:00"/>
    <x v="11"/>
    <s v="Milpitas"/>
    <x v="2"/>
    <s v="Santa Clara"/>
    <x v="0"/>
    <s v="Solar Photovoltaic Manufacturing"/>
    <x v="11"/>
    <n v="1820000"/>
    <n v="1736127.77"/>
    <n v="19996322.73"/>
    <n v="0.99981613650000001"/>
    <n v="2137232"/>
    <n v="2594509"/>
    <n v="2911741"/>
    <n v="160"/>
    <n v="18"/>
    <x v="1"/>
    <m/>
    <m/>
    <m/>
    <m/>
    <x v="2"/>
    <n v="17"/>
  </r>
  <r>
    <n v="217"/>
    <x v="12"/>
    <x v="0"/>
    <d v="2010-11-17T00:00:00"/>
    <x v="12"/>
    <s v="Sunnyvale"/>
    <x v="0"/>
    <s v="Santa Clara"/>
    <x v="0"/>
    <s v="Solar Photovoltaic Manufacturing"/>
    <x v="12"/>
    <n v="3549000"/>
    <n v="0"/>
    <n v="0"/>
    <n v="0"/>
    <n v="1971609"/>
    <n v="1975797"/>
    <n v="398407"/>
    <n v="273"/>
    <n v="13"/>
    <x v="0"/>
    <m/>
    <m/>
    <m/>
    <m/>
    <x v="8"/>
    <n v="4"/>
  </r>
  <r>
    <n v="84"/>
    <x v="13"/>
    <x v="0"/>
    <d v="2010-11-17T00:00:00"/>
    <x v="13"/>
    <s v="Sunnyvale"/>
    <x v="2"/>
    <s v="Santa Clara"/>
    <x v="0"/>
    <s v="Solid Oxide Fuel Cell Systems Manufacturing"/>
    <x v="13"/>
    <n v="3407740.0630000001"/>
    <n v="2978509.9499999997"/>
    <n v="35340432.800000004"/>
    <n v="0.94372790334507406"/>
    <n v="562054"/>
    <n v="11144189"/>
    <n v="8298503"/>
    <n v="1004"/>
    <n v="83"/>
    <x v="1"/>
    <m/>
    <m/>
    <m/>
    <m/>
    <x v="8"/>
    <n v="5"/>
  </r>
  <r>
    <n v="219"/>
    <x v="14"/>
    <x v="0"/>
    <d v="2010-12-15T00:00:00"/>
    <x v="14"/>
    <s v="Irvine"/>
    <x v="0"/>
    <s v="Orange"/>
    <x v="0"/>
    <s v="Solar Photovoltaic Manufacturing"/>
    <x v="14"/>
    <n v="814073.07799999998"/>
    <n v="0"/>
    <n v="0"/>
    <n v="0"/>
    <n v="508282"/>
    <n v="5895571"/>
    <n v="5589780"/>
    <n v="94"/>
    <n v="11"/>
    <x v="0"/>
    <m/>
    <m/>
    <m/>
    <m/>
    <x v="9"/>
    <n v="12"/>
  </r>
  <r>
    <n v="220"/>
    <x v="15"/>
    <x v="0"/>
    <d v="2010-12-15T00:00:00"/>
    <x v="15"/>
    <s v="Salinas"/>
    <x v="0"/>
    <s v="Monterey"/>
    <x v="1"/>
    <s v="Electric Vehicle Manufacturing"/>
    <x v="15"/>
    <n v="337432.55"/>
    <n v="0"/>
    <n v="0"/>
    <n v="0"/>
    <n v="65608"/>
    <n v="3018494"/>
    <n v="2746669"/>
    <n v="126"/>
    <n v="14"/>
    <x v="0"/>
    <m/>
    <m/>
    <m/>
    <m/>
    <x v="10"/>
    <n v="5"/>
  </r>
  <r>
    <n v="221"/>
    <x v="16"/>
    <x v="0"/>
    <d v="2010-12-15T00:00:00"/>
    <x v="16"/>
    <s v="Monrovia"/>
    <x v="0"/>
    <s v="Los Angeles"/>
    <x v="0"/>
    <s v="Solar Photovoltaic Manufacturing"/>
    <x v="16"/>
    <n v="906951.5"/>
    <n v="0"/>
    <n v="0"/>
    <n v="0"/>
    <n v="1142989"/>
    <n v="1709894"/>
    <n v="1945932"/>
    <n v="38"/>
    <n v="5"/>
    <x v="0"/>
    <m/>
    <m/>
    <m/>
    <m/>
    <x v="11"/>
    <n v="7"/>
  </r>
  <r>
    <n v="86"/>
    <x v="17"/>
    <x v="0"/>
    <d v="2010-12-15T00:00:00"/>
    <x v="17"/>
    <s v="Paradise"/>
    <x v="4"/>
    <s v="Butte"/>
    <x v="0"/>
    <s v="Landfill Gas Capture and Production"/>
    <x v="17"/>
    <n v="98785.414000000004"/>
    <n v="62105.17"/>
    <n v="759409.6"/>
    <n v="0.69955948759803743"/>
    <n v="71701"/>
    <n v="185955"/>
    <n v="158870"/>
    <n v="12"/>
    <n v="1"/>
    <x v="1"/>
    <m/>
    <m/>
    <m/>
    <m/>
    <x v="12"/>
    <n v="39"/>
  </r>
  <r>
    <n v="222"/>
    <x v="18"/>
    <x v="0"/>
    <d v="2010-12-15T00:00:00"/>
    <x v="18"/>
    <s v="Salinas"/>
    <x v="0"/>
    <s v="Monterey"/>
    <x v="0"/>
    <s v="Landfill Gas Capture and Production"/>
    <x v="18"/>
    <n v="141819.85999999999"/>
    <n v="0"/>
    <n v="0"/>
    <n v="0"/>
    <n v="103093"/>
    <n v="432228"/>
    <n v="393501"/>
    <n v="12"/>
    <n v="1"/>
    <x v="0"/>
    <m/>
    <m/>
    <m/>
    <m/>
    <x v="7"/>
    <n v="25"/>
  </r>
  <r>
    <n v="87"/>
    <x v="19"/>
    <x v="0"/>
    <d v="2010-12-15T00:00:00"/>
    <x v="19"/>
    <s v="Manteca"/>
    <x v="5"/>
    <s v="San Joaquin"/>
    <x v="0"/>
    <s v="Landfill Gas Capture and Production"/>
    <x v="19"/>
    <n v="202711.236"/>
    <n v="119409.48"/>
    <n v="1447555.97"/>
    <n v="0.64982877056701482"/>
    <n v="37823"/>
    <n v="277169"/>
    <n v="112281"/>
    <n v="11"/>
    <n v="1"/>
    <x v="1"/>
    <m/>
    <m/>
    <m/>
    <m/>
    <x v="13"/>
    <n v="10"/>
  </r>
  <r>
    <n v="88"/>
    <x v="20"/>
    <x v="0"/>
    <d v="2010-12-15T00:00:00"/>
    <x v="20"/>
    <s v="Gonzales"/>
    <x v="6"/>
    <s v="Monterey"/>
    <x v="0"/>
    <s v="Landfill Gas Capture and Production"/>
    <x v="20"/>
    <n v="69732.663"/>
    <n v="53371.72"/>
    <n v="658910.17999999993"/>
    <n v="0.85986715264265745"/>
    <n v="33124"/>
    <n v="168912"/>
    <n v="132303"/>
    <n v="11.6"/>
    <n v="1"/>
    <x v="1"/>
    <m/>
    <m/>
    <m/>
    <m/>
    <x v="10"/>
    <n v="13"/>
  </r>
  <r>
    <n v="89"/>
    <x v="21"/>
    <x v="0"/>
    <d v="2010-12-15T00:00:00"/>
    <x v="21"/>
    <s v="Linden"/>
    <x v="5"/>
    <s v="San Joaquin"/>
    <x v="0"/>
    <s v="Landfill Gas Capture and Production"/>
    <x v="21"/>
    <n v="156837.226"/>
    <n v="113649.46"/>
    <n v="1378738.49"/>
    <n v="0.79997080916236052"/>
    <n v="99894"/>
    <n v="419234"/>
    <n v="362292"/>
    <n v="11.6"/>
    <n v="1"/>
    <x v="1"/>
    <m/>
    <m/>
    <m/>
    <m/>
    <x v="14"/>
    <n v="17"/>
  </r>
  <r>
    <n v="90"/>
    <x v="22"/>
    <x v="0"/>
    <d v="2010-12-15T00:00:00"/>
    <x v="22"/>
    <s v="Livermore                 "/>
    <x v="3"/>
    <s v="Alameda"/>
    <x v="0"/>
    <s v="Landfill Gas Capture and Production"/>
    <x v="22"/>
    <n v="166366.56399999998"/>
    <n v="112035.83"/>
    <n v="1358330.76"/>
    <n v="0.74298642821041849"/>
    <n v="66258"/>
    <n v="333415"/>
    <n v="233306"/>
    <n v="11.45"/>
    <n v="1"/>
    <x v="1"/>
    <m/>
    <m/>
    <m/>
    <m/>
    <x v="15"/>
    <n v="12"/>
  </r>
  <r>
    <n v="91"/>
    <x v="23"/>
    <x v="0"/>
    <d v="2010-12-15T00:00:00"/>
    <x v="23"/>
    <s v="San Diego "/>
    <x v="7"/>
    <s v="San Diego"/>
    <x v="0"/>
    <s v="Wastewater Treatment Biogas Capture and Production"/>
    <x v="23"/>
    <n v="567478.18400000001"/>
    <n v="449161.59"/>
    <n v="5512427.9699999997"/>
    <n v="0.88396516273830883"/>
    <n v="120126"/>
    <n v="509292"/>
    <n v="61939"/>
    <n v="25"/>
    <n v="3"/>
    <x v="1"/>
    <m/>
    <m/>
    <m/>
    <m/>
    <x v="16"/>
    <n v="37"/>
  </r>
  <r>
    <n v="223"/>
    <x v="24"/>
    <x v="0"/>
    <d v="2010-12-15T00:00:00"/>
    <x v="24"/>
    <s v="Sunnyvale"/>
    <x v="0"/>
    <s v="Santa Clara"/>
    <x v="0"/>
    <s v="Solar Photovoltaic Manufacturing"/>
    <x v="24"/>
    <n v="3716895"/>
    <n v="1108615.8799999999"/>
    <n v="13653537.6"/>
    <n v="0.3342768417186926"/>
    <n v="561404"/>
    <n v="5025666"/>
    <n v="1870175"/>
    <n v="322"/>
    <n v="37"/>
    <x v="0"/>
    <m/>
    <m/>
    <m/>
    <m/>
    <x v="8"/>
    <n v="40"/>
  </r>
  <r>
    <n v="92"/>
    <x v="25"/>
    <x v="0"/>
    <d v="2010-12-15T00:00:00"/>
    <x v="25"/>
    <s v="Pasadena"/>
    <x v="8"/>
    <s v="Los Angeles"/>
    <x v="0"/>
    <s v="R&amp;D of Solar Fuel Generator Systems"/>
    <x v="25"/>
    <n v="1219400"/>
    <n v="996693.54"/>
    <n v="11899375.73"/>
    <n v="0.88801311417910456"/>
    <n v="0"/>
    <n v="702662"/>
    <n v="-516738"/>
    <n v="133"/>
    <n v="15"/>
    <x v="1"/>
    <m/>
    <m/>
    <m/>
    <m/>
    <x v="11"/>
    <n v="25"/>
  </r>
  <r>
    <n v="93"/>
    <x v="26"/>
    <x v="1"/>
    <d v="2011-01-25T00:00:00"/>
    <x v="26"/>
    <s v="Fremont"/>
    <x v="3"/>
    <s v="Alameda"/>
    <x v="1"/>
    <s v="Lithium Ion Battery Manufacturing"/>
    <x v="26"/>
    <n v="118893.77499999999"/>
    <n v="99646.59"/>
    <n v="1213372.5899999999"/>
    <n v="0.92870216031074782"/>
    <n v="21400"/>
    <n v="944754"/>
    <n v="847260"/>
    <n v="26"/>
    <n v="2"/>
    <x v="1"/>
    <m/>
    <m/>
    <m/>
    <m/>
    <x v="2"/>
    <n v="9"/>
  </r>
  <r>
    <n v="224"/>
    <x v="27"/>
    <x v="1"/>
    <d v="2011-01-25T00:00:00"/>
    <x v="27"/>
    <s v="Sunnyvale"/>
    <x v="0"/>
    <s v="Santa Clara"/>
    <x v="0"/>
    <s v="Solar Photovoltaic Manufacturing"/>
    <x v="27"/>
    <n v="2374372"/>
    <n v="881599.23"/>
    <n v="10883941.140000001"/>
    <n v="0.41713709719454239"/>
    <n v="3246664"/>
    <n v="1363913"/>
    <n v="2236206"/>
    <n v="56"/>
    <n v="3"/>
    <x v="0"/>
    <m/>
    <m/>
    <m/>
    <m/>
    <x v="8"/>
    <n v="10"/>
  </r>
  <r>
    <n v="94"/>
    <x v="28"/>
    <x v="1"/>
    <d v="2011-01-25T00:00:00"/>
    <x v="28"/>
    <s v="Emeryville"/>
    <x v="3"/>
    <s v="Alameda"/>
    <x v="0"/>
    <s v="Demonstration Hydrogen Fuel Production"/>
    <x v="28"/>
    <n v="490303.45"/>
    <n v="362320.05"/>
    <n v="4473087"/>
    <n v="0.8302020248888724"/>
    <n v="16040"/>
    <n v="274173"/>
    <n v="-200090"/>
    <n v="6"/>
    <n v="1"/>
    <x v="1"/>
    <m/>
    <m/>
    <m/>
    <m/>
    <x v="17"/>
    <n v="13"/>
  </r>
  <r>
    <n v="226"/>
    <x v="29"/>
    <x v="1"/>
    <d v="2011-06-28T00:00:00"/>
    <x v="29"/>
    <s v="Oakland                 "/>
    <x v="0"/>
    <s v="Alameda"/>
    <x v="0"/>
    <s v="Biomass Processing and Fuel Production"/>
    <x v="29"/>
    <n v="336981.19"/>
    <n v="0"/>
    <n v="0"/>
    <n v="0"/>
    <n v="111243"/>
    <n v="506852"/>
    <n v="281113"/>
    <n v="46"/>
    <n v="5"/>
    <x v="0"/>
    <m/>
    <m/>
    <m/>
    <m/>
    <x v="18"/>
    <n v="16"/>
  </r>
  <r>
    <n v="95"/>
    <x v="30"/>
    <x v="1"/>
    <d v="2011-03-22T00:00:00"/>
    <x v="30"/>
    <s v="Bakersfield"/>
    <x v="1"/>
    <s v="Kern"/>
    <x v="0"/>
    <s v="Biomass Processing and Fuel Production"/>
    <x v="30"/>
    <n v="1308034"/>
    <n v="1164293.99"/>
    <n v="14373999.93"/>
    <n v="0.99999999513009596"/>
    <n v="197027"/>
    <n v="3470273"/>
    <n v="2359266"/>
    <n v="97"/>
    <n v="11"/>
    <x v="1"/>
    <m/>
    <m/>
    <m/>
    <m/>
    <x v="19"/>
    <n v="34"/>
  </r>
  <r>
    <n v="225"/>
    <x v="31"/>
    <x v="1"/>
    <d v="2011-05-18T00:00:00"/>
    <x v="31"/>
    <s v="Seal Beach                             "/>
    <x v="0"/>
    <s v="Orange"/>
    <x v="0"/>
    <s v="Solar Photovoltaic Manufacturing"/>
    <x v="31"/>
    <n v="207379.9"/>
    <n v="0"/>
    <n v="0"/>
    <n v="0"/>
    <n v="244895"/>
    <n v="557789"/>
    <n v="595304"/>
    <n v="153"/>
    <n v="2"/>
    <x v="0"/>
    <m/>
    <m/>
    <m/>
    <m/>
    <x v="20"/>
    <n v="5"/>
  </r>
  <r>
    <n v="96"/>
    <x v="32"/>
    <x v="1"/>
    <d v="2011-06-28T00:00:00"/>
    <x v="32"/>
    <s v="Stockton                          "/>
    <x v="5"/>
    <s v="San Joaquin"/>
    <x v="0"/>
    <s v="Biomass Processing and Fuel Production"/>
    <x v="32"/>
    <n v="920920"/>
    <n v="823637.85"/>
    <n v="10119999.91"/>
    <n v="0.99999999110671933"/>
    <n v="2221793"/>
    <n v="4297636"/>
    <n v="5598509"/>
    <n v="62"/>
    <n v="7"/>
    <x v="1"/>
    <m/>
    <m/>
    <m/>
    <m/>
    <x v="13"/>
    <n v="9"/>
  </r>
  <r>
    <n v="97"/>
    <x v="33"/>
    <x v="1"/>
    <d v="2011-07-26T00:00:00"/>
    <x v="33"/>
    <s v="Fresno                              "/>
    <x v="9"/>
    <s v="Fresno"/>
    <x v="0"/>
    <s v="Biogas Capture and Production"/>
    <x v="33"/>
    <n v="255579.30000000002"/>
    <n v="247020.17"/>
    <n v="3049631.77"/>
    <n v="0.96651087693721671"/>
    <n v="40230"/>
    <n v="271233"/>
    <n v="55884"/>
    <n v="9"/>
    <n v="1"/>
    <x v="1"/>
    <m/>
    <m/>
    <m/>
    <m/>
    <x v="21"/>
    <n v="14"/>
  </r>
  <r>
    <n v="227"/>
    <x v="34"/>
    <x v="1"/>
    <d v="2011-08-29T00:00:00"/>
    <x v="34"/>
    <s v="Imperial                                      "/>
    <x v="0"/>
    <s v="Imperial"/>
    <x v="0"/>
    <s v="Geothermal Brine Extraction "/>
    <x v="34"/>
    <n v="14130772.218"/>
    <n v="0"/>
    <n v="0"/>
    <n v="0"/>
    <n v="7487143"/>
    <n v="11697269"/>
    <n v="5053640"/>
    <n v="381"/>
    <n v="39"/>
    <x v="0"/>
    <m/>
    <m/>
    <m/>
    <m/>
    <x v="6"/>
    <n v="34"/>
  </r>
  <r>
    <n v="228"/>
    <x v="35"/>
    <x v="1"/>
    <d v="2011-08-29T00:00:00"/>
    <x v="35"/>
    <s v="San Jose                                 "/>
    <x v="0"/>
    <s v="Santa Clara"/>
    <x v="0"/>
    <s v="Solar Photovoltaic Manufacturing"/>
    <x v="35"/>
    <n v="681310.44000000006"/>
    <n v="494483.62"/>
    <n v="6104736"/>
    <n v="0.72578311877915747"/>
    <n v="419024"/>
    <n v="575484"/>
    <n v="313197"/>
    <n v="40"/>
    <n v="1"/>
    <x v="0"/>
    <m/>
    <m/>
    <m/>
    <m/>
    <x v="5"/>
    <n v="40"/>
  </r>
  <r>
    <n v="229"/>
    <x v="36"/>
    <x v="1"/>
    <d v="2011-08-29T00:00:00"/>
    <x v="36"/>
    <s v="Seal Beach; _x000a_Milpitas "/>
    <x v="0"/>
    <s v="Orange; _x000a_Santa Clara"/>
    <x v="0"/>
    <s v="Solar Photovoltaic Manufacturing"/>
    <x v="36"/>
    <n v="638253.027"/>
    <n v="0"/>
    <n v="0"/>
    <n v="0"/>
    <n v="740148"/>
    <n v="2884021"/>
    <n v="2985916"/>
    <n v="200"/>
    <n v="12"/>
    <x v="0"/>
    <m/>
    <m/>
    <m/>
    <m/>
    <x v="20"/>
    <n v="17"/>
  </r>
  <r>
    <n v="99"/>
    <x v="37"/>
    <x v="1"/>
    <d v="2011-12-13T00:00:00"/>
    <x v="37"/>
    <s v="Fremont;  _x000a_Hawthorne;  _x000a_Palo Alto; _x000a_Menlo Park"/>
    <x v="3"/>
    <s v="Alameda; _x000a_Los Angeles; _x000a_Santa Clara; _x000a_San Mateo"/>
    <x v="1"/>
    <s v="Electric Vehicle Manufacturing"/>
    <x v="37"/>
    <n v="23652000"/>
    <n v="24546044.829999998"/>
    <n v="291889530.08999997"/>
    <n v="0.99962167839041083"/>
    <n v="2386636"/>
    <n v="35023610"/>
    <n v="13758246"/>
    <n v="1237"/>
    <n v="108"/>
    <x v="1"/>
    <s v="45500 Fremont Blvd. Fremont, CA 94538"/>
    <s v="3203 Jack Northrop Ave. Hawthorne, CA "/>
    <s v="3500 Deer Creek Rd. Palo Alto, CA 94304"/>
    <s v="Menlo Park, San Mateo County"/>
    <x v="2"/>
    <n v="10"/>
  </r>
  <r>
    <n v="98"/>
    <x v="38"/>
    <x v="1"/>
    <d v="2011-11-15T00:00:00"/>
    <x v="38"/>
    <s v="San Jose                                  "/>
    <x v="2"/>
    <s v="Santa Clara"/>
    <x v="0"/>
    <s v="Biogas Capture and Production"/>
    <x v="38"/>
    <n v="1389706.875"/>
    <n v="942179.29"/>
    <n v="11273784.040000001"/>
    <n v="0.65710008611708137"/>
    <n v="1355423"/>
    <n v="2233575"/>
    <n v="2199291"/>
    <n v="174"/>
    <n v="17"/>
    <x v="1"/>
    <m/>
    <m/>
    <m/>
    <m/>
    <x v="2"/>
    <n v="10"/>
  </r>
  <r>
    <n v="230"/>
    <x v="39"/>
    <x v="2"/>
    <d v="2012-02-21T00:00:00"/>
    <x v="39"/>
    <s v="Fremont                          "/>
    <x v="0"/>
    <s v="Alameda"/>
    <x v="0"/>
    <s v="Energy Efficient LED Lighting Manufacturing"/>
    <x v="39"/>
    <n v="4617199.017"/>
    <n v="1708595.6"/>
    <n v="20380383.490000002"/>
    <n v="0.35753517589601447"/>
    <n v="30775968"/>
    <n v="2368664"/>
    <n v="28527434"/>
    <n v="180"/>
    <n v="14"/>
    <x v="0"/>
    <m/>
    <m/>
    <m/>
    <m/>
    <x v="4"/>
    <n v="10"/>
  </r>
  <r>
    <n v="100"/>
    <x v="40"/>
    <x v="2"/>
    <d v="2012-03-20T00:00:00"/>
    <x v="9"/>
    <s v="San Jose                          "/>
    <x v="2"/>
    <s v="Santa Clara"/>
    <x v="0"/>
    <s v="Solar Photovoltaic Manufacturing"/>
    <x v="40"/>
    <n v="519842.61000000004"/>
    <n v="490541.59"/>
    <n v="6056069"/>
    <n v="0.9436348224705936"/>
    <n v="277896"/>
    <n v="253546"/>
    <n v="11600"/>
    <n v="28"/>
    <n v="3"/>
    <x v="1"/>
    <m/>
    <m/>
    <m/>
    <m/>
    <x v="7"/>
    <n v="17"/>
  </r>
  <r>
    <n v="101"/>
    <x v="41"/>
    <x v="2"/>
    <d v="2012-05-15T00:00:00"/>
    <x v="40"/>
    <s v="San Diego                       "/>
    <x v="7"/>
    <s v="San Diego"/>
    <x v="0"/>
    <s v="Concentrated Photovoltaic Manufacturing"/>
    <x v="41"/>
    <n v="8454888.7019999996"/>
    <n v="7351986.7199999997"/>
    <n v="90047264.859999985"/>
    <n v="0.86267586845166244"/>
    <n v="3706841"/>
    <n v="10302813"/>
    <n v="5554765"/>
    <n v="399"/>
    <n v="44"/>
    <x v="1"/>
    <m/>
    <m/>
    <m/>
    <m/>
    <x v="22"/>
    <n v="8"/>
  </r>
  <r>
    <n v="102"/>
    <x v="42"/>
    <x v="2"/>
    <d v="2012-05-15T00:00:00"/>
    <x v="41"/>
    <s v="Galt                         "/>
    <x v="10"/>
    <s v="Sacramento"/>
    <x v="0"/>
    <s v="Biogas Capture and Production"/>
    <x v="42"/>
    <n v="83087"/>
    <n v="61712.13"/>
    <n v="735018.76"/>
    <n v="0.71655388298925005"/>
    <n v="112933"/>
    <n v="128931"/>
    <n v="158777"/>
    <n v="6"/>
    <n v="1"/>
    <x v="1"/>
    <m/>
    <m/>
    <m/>
    <m/>
    <x v="23"/>
    <n v="39"/>
  </r>
  <r>
    <n v="103"/>
    <x v="43"/>
    <x v="2"/>
    <d v="2012-05-15T00:00:00"/>
    <x v="42"/>
    <s v="San Diego                       "/>
    <x v="7"/>
    <s v="San Diego"/>
    <x v="0"/>
    <s v="Concentrated Photovoltaic Manufacturing"/>
    <x v="43"/>
    <n v="1984500"/>
    <n v="2005024.12"/>
    <n v="24200004"/>
    <n v="0.98775526530612245"/>
    <n v="357750"/>
    <n v="1704725"/>
    <n v="77975"/>
    <n v="114"/>
    <n v="8"/>
    <x v="1"/>
    <m/>
    <m/>
    <m/>
    <m/>
    <x v="22"/>
    <n v="39"/>
  </r>
  <r>
    <n v="104"/>
    <x v="44"/>
    <x v="2"/>
    <d v="2012-06-19T00:00:00"/>
    <x v="43"/>
    <s v="Watsonville                             "/>
    <x v="11"/>
    <s v="Santa Cruz"/>
    <x v="0"/>
    <s v="Biodiesel Production"/>
    <x v="44"/>
    <n v="333356"/>
    <n v="343220.36"/>
    <n v="4115500"/>
    <n v="1"/>
    <n v="84522"/>
    <n v="2616810"/>
    <n v="2367976"/>
    <n v="30"/>
    <n v="1"/>
    <x v="1"/>
    <m/>
    <m/>
    <m/>
    <m/>
    <x v="10"/>
    <n v="17"/>
  </r>
  <r>
    <n v="231"/>
    <x v="45"/>
    <x v="2"/>
    <d v="2012-10-16T00:00:00"/>
    <x v="44"/>
    <s v="Galt                       "/>
    <x v="10"/>
    <s v="Sacramento"/>
    <x v="0"/>
    <s v="Biogas Capture and Production"/>
    <x v="45"/>
    <n v="213302.079"/>
    <n v="84096.31"/>
    <n v="1004734.92"/>
    <n v="0.38154118750994453"/>
    <n v="41150"/>
    <n v="208573"/>
    <n v="36421"/>
    <n v="22"/>
    <n v="3"/>
    <x v="0"/>
    <m/>
    <m/>
    <m/>
    <m/>
    <x v="23"/>
    <n v="5"/>
  </r>
  <r>
    <n v="232"/>
    <x v="46"/>
    <x v="2"/>
    <d v="2012-10-16T00:00:00"/>
    <x v="45"/>
    <s v="Stockton                         "/>
    <x v="0"/>
    <s v="San Joaquin"/>
    <x v="1"/>
    <s v="Electric Vehicle Manufacturing"/>
    <x v="46"/>
    <n v="465341.92200000002"/>
    <n v="256835.53"/>
    <n v="3170809"/>
    <n v="0.55192862894480421"/>
    <n v="83283"/>
    <n v="906571"/>
    <n v="524512"/>
    <n v="114"/>
    <n v="8"/>
    <x v="0"/>
    <m/>
    <m/>
    <m/>
    <m/>
    <x v="13"/>
    <n v="6"/>
  </r>
  <r>
    <n v="233"/>
    <x v="47"/>
    <x v="2"/>
    <d v="2012-10-16T00:00:00"/>
    <x v="46"/>
    <s v="Sacramento                       "/>
    <x v="0"/>
    <s v="Sacramento"/>
    <x v="0"/>
    <s v="Biomass Processing and Fuel Production"/>
    <x v="47"/>
    <n v="955537.47900000005"/>
    <n v="0"/>
    <n v="0"/>
    <n v="0"/>
    <n v="204651"/>
    <n v="977083"/>
    <n v="226196"/>
    <n v="24"/>
    <n v="3"/>
    <x v="0"/>
    <m/>
    <m/>
    <m/>
    <m/>
    <x v="24"/>
    <n v="5"/>
  </r>
  <r>
    <n v="105"/>
    <x v="48"/>
    <x v="2"/>
    <d v="2012-11-13T00:00:00"/>
    <x v="47"/>
    <s v="Marina                         "/>
    <x v="6"/>
    <s v="Monterey"/>
    <x v="0"/>
    <s v="Biogas Capture and Production"/>
    <x v="48"/>
    <n v="96147"/>
    <n v="94295.29"/>
    <n v="1126586.53"/>
    <n v="0.94910406908171863"/>
    <n v="18139"/>
    <n v="95062"/>
    <n v="17054"/>
    <n v="5"/>
    <n v="1"/>
    <x v="1"/>
    <m/>
    <m/>
    <m/>
    <m/>
    <x v="7"/>
    <n v="40"/>
  </r>
  <r>
    <n v="106"/>
    <x v="49"/>
    <x v="2"/>
    <d v="2012-11-13T00:00:00"/>
    <x v="48"/>
    <s v="Brawley                       "/>
    <x v="12"/>
    <s v="Imperial"/>
    <x v="0"/>
    <s v="Biogas Capture &amp; Bio DME Production "/>
    <x v="49"/>
    <n v="1093500"/>
    <n v="379523.56"/>
    <n v="4510779.8099999996"/>
    <n v="0.33413183777777777"/>
    <n v="423866"/>
    <n v="679196"/>
    <n v="9561"/>
    <n v="17"/>
    <n v="3"/>
    <x v="1"/>
    <m/>
    <m/>
    <m/>
    <m/>
    <x v="6"/>
    <n v="17"/>
  </r>
  <r>
    <n v="107"/>
    <x v="50"/>
    <x v="3"/>
    <d v="2013-01-15T00:00:00"/>
    <x v="49"/>
    <s v="Davis "/>
    <x v="13"/>
    <s v="Yolo"/>
    <x v="0"/>
    <s v="Biomass Processing and Fuel Production"/>
    <x v="50"/>
    <n v="489753.64259999996"/>
    <n v="459933.57"/>
    <n v="5462393.9000000004"/>
    <n v="0.9335354138517642"/>
    <n v="106588"/>
    <n v="506088"/>
    <n v="122923"/>
    <n v="24"/>
    <n v="3"/>
    <x v="1"/>
    <m/>
    <m/>
    <m/>
    <m/>
    <x v="25"/>
    <n v="3"/>
  </r>
  <r>
    <n v="108"/>
    <x v="51"/>
    <x v="3"/>
    <d v="2013-03-19T00:00:00"/>
    <x v="50"/>
    <s v="Escondido"/>
    <x v="7"/>
    <s v="San Diego"/>
    <x v="0"/>
    <s v="Biodiesel Production"/>
    <x v="51"/>
    <n v="159477.20910000001"/>
    <n v="160429.88"/>
    <n v="1905343"/>
    <n v="1"/>
    <n v="103496"/>
    <n v="786032"/>
    <n v="730051"/>
    <n v="32"/>
    <n v="2"/>
    <x v="1"/>
    <m/>
    <m/>
    <m/>
    <m/>
    <x v="26"/>
    <n v="38"/>
  </r>
  <r>
    <n v="234"/>
    <x v="52"/>
    <x v="3"/>
    <d v="2013-04-16T00:00:00"/>
    <x v="51"/>
    <s v="Oxnard"/>
    <x v="0"/>
    <s v="Ventura"/>
    <x v="0"/>
    <s v="Biogas Capture and Production"/>
    <x v="52"/>
    <n v="101452.35149999999"/>
    <n v="0"/>
    <n v="0"/>
    <n v="0"/>
    <n v="19311"/>
    <n v="108487"/>
    <n v="26345"/>
    <n v="6"/>
    <n v="1"/>
    <x v="0"/>
    <m/>
    <m/>
    <m/>
    <m/>
    <x v="27"/>
    <n v="19"/>
  </r>
  <r>
    <n v="235"/>
    <x v="53"/>
    <x v="3"/>
    <d v="2013-04-16T00:00:00"/>
    <x v="52"/>
    <s v="Milpitas"/>
    <x v="0"/>
    <s v="Santa Clara"/>
    <x v="0"/>
    <s v="Solar Photovoltaic Component Manufacturing"/>
    <x v="53"/>
    <n v="1366821"/>
    <n v="372404.2"/>
    <n v="4422852.6900000004"/>
    <n v="0.27084217330067362"/>
    <n v="1256397"/>
    <n v="886066"/>
    <n v="775642"/>
    <n v="47"/>
    <n v="4"/>
    <x v="0"/>
    <m/>
    <m/>
    <m/>
    <m/>
    <x v="2"/>
    <n v="10"/>
  </r>
  <r>
    <n v="109"/>
    <x v="54"/>
    <x v="3"/>
    <d v="2013-06-18T00:00:00"/>
    <x v="53"/>
    <s v="Bakersfield"/>
    <x v="1"/>
    <s v="Kern"/>
    <x v="0"/>
    <s v="Biogas Capture and Production"/>
    <x v="54"/>
    <n v="523463.56649999996"/>
    <n v="328667.46000000002"/>
    <n v="3926731.88"/>
    <n v="0.62787074285522404"/>
    <n v="351613"/>
    <n v="523038"/>
    <n v="351188"/>
    <n v="28"/>
    <n v="2"/>
    <x v="1"/>
    <m/>
    <m/>
    <m/>
    <m/>
    <x v="1"/>
    <n v="14"/>
  </r>
  <r>
    <n v="110"/>
    <x v="55"/>
    <x v="3"/>
    <d v="2013-08-20T00:00:00"/>
    <x v="54"/>
    <s v="Oroville"/>
    <x v="4"/>
    <s v="Butte"/>
    <x v="0"/>
    <s v="Biomass Processing and Fuel Production"/>
    <x v="55"/>
    <n v="615640.61879999994"/>
    <n v="619318.28"/>
    <n v="7355324"/>
    <n v="1"/>
    <n v="305075"/>
    <n v="422917"/>
    <n v="112351"/>
    <n v="12"/>
    <n v="2"/>
    <x v="1"/>
    <m/>
    <m/>
    <m/>
    <m/>
    <x v="12"/>
    <n v="4"/>
  </r>
  <r>
    <n v="111"/>
    <x v="56"/>
    <x v="3"/>
    <d v="2013-09-17T00:00:00"/>
    <x v="55"/>
    <s v="Oakdale"/>
    <x v="14"/>
    <s v="Stanislaus"/>
    <x v="0"/>
    <s v="Biomass Processing and Fuel Production"/>
    <x v="56"/>
    <n v="291385.89809999999"/>
    <n v="293077.069418"/>
    <n v="3480725.29"/>
    <n v="0.99983118151111383"/>
    <n v="38218"/>
    <n v="394801"/>
    <n v="141634"/>
    <n v="23"/>
    <n v="2"/>
    <x v="1"/>
    <m/>
    <m/>
    <m/>
    <m/>
    <x v="14"/>
    <n v="8"/>
  </r>
  <r>
    <n v="112"/>
    <x v="57"/>
    <x v="3"/>
    <d v="2013-10-15T00:00:00"/>
    <x v="56"/>
    <s v="South San Francisco"/>
    <x v="15"/>
    <s v="San Mateo"/>
    <x v="0"/>
    <s v="Biomass Processing and Fuel Production"/>
    <x v="57"/>
    <n v="416530.45529999997"/>
    <n v="326787.61"/>
    <n v="3881088"/>
    <n v="0.77988790847486444"/>
    <n v="43980"/>
    <n v="423841"/>
    <n v="51291"/>
    <n v="20"/>
    <n v="3"/>
    <x v="1"/>
    <m/>
    <m/>
    <m/>
    <m/>
    <x v="28"/>
    <n v="13"/>
  </r>
  <r>
    <n v="236"/>
    <x v="58"/>
    <x v="3"/>
    <d v="2013-12-17T00:00:00"/>
    <x v="57"/>
    <s v="Brawley"/>
    <x v="0"/>
    <s v="Imperial"/>
    <x v="2"/>
    <s v="Biomass Processing and Fuel Production"/>
    <x v="58"/>
    <n v="37230703.717500001"/>
    <n v="0"/>
    <n v="0"/>
    <n v="0"/>
    <s v="N/A"/>
    <n v="51344220"/>
    <n v="14113516"/>
    <n v="650"/>
    <n v="84"/>
    <x v="0"/>
    <m/>
    <m/>
    <m/>
    <m/>
    <x v="6"/>
    <n v="14"/>
  </r>
  <r>
    <n v="113"/>
    <x v="59"/>
    <x v="3"/>
    <d v="2013-11-19T00:00:00"/>
    <x v="58"/>
    <s v="Bakersfield"/>
    <x v="1"/>
    <s v="Kern"/>
    <x v="0"/>
    <s v="Biomass Processing and Fuel Production"/>
    <x v="59"/>
    <n v="1177240.5"/>
    <n v="1181210.3999999999"/>
    <n v="14064998.800000001"/>
    <n v="0.99999991468183436"/>
    <n v="136306"/>
    <n v="2737899"/>
    <n v="1696964"/>
    <n v="38"/>
    <n v="2"/>
    <x v="1"/>
    <m/>
    <m/>
    <m/>
    <m/>
    <x v="29"/>
    <n v="40"/>
  </r>
  <r>
    <n v="237"/>
    <x v="60"/>
    <x v="3"/>
    <d v="2013-12-17T00:00:00"/>
    <x v="59"/>
    <s v="Redwood City"/>
    <x v="0"/>
    <s v="San Mateo"/>
    <x v="2"/>
    <s v="Carbon Black Production"/>
    <x v="60"/>
    <n v="548486.1"/>
    <n v="429578.15"/>
    <n v="5101878.25"/>
    <n v="0.77855611933465585"/>
    <s v="N/A"/>
    <n v="539522"/>
    <n v="-8964"/>
    <n v="12"/>
    <n v="1"/>
    <x v="0"/>
    <m/>
    <m/>
    <m/>
    <m/>
    <x v="28"/>
    <n v="10"/>
  </r>
  <r>
    <n v="114"/>
    <x v="61"/>
    <x v="3"/>
    <d v="2013-12-17T00:00:00"/>
    <x v="37"/>
    <s v="Fremont; Palo Alto; Hawthorne"/>
    <x v="3"/>
    <s v="Alameda; Santa Clara; Los Angeles"/>
    <x v="1"/>
    <s v="Electric Vehicle Manufacturing"/>
    <x v="61"/>
    <n v="34735500"/>
    <n v="34929531.719999999"/>
    <n v="414840044.17000002"/>
    <n v="0.99961456426506023"/>
    <n v="4847406"/>
    <n v="54306869"/>
    <n v="24418775"/>
    <n v="2050"/>
    <n v="115"/>
    <x v="1"/>
    <s v="45500 Fremont Blvd. Fremont, CA 94538"/>
    <s v="3500 Deer Creek Rd. Palo Alto, CA 94304"/>
    <s v="3203 Jack Northrop Ave. Hawthorne, CA "/>
    <m/>
    <x v="2"/>
    <n v="13"/>
  </r>
  <r>
    <n v="115"/>
    <x v="62"/>
    <x v="4"/>
    <d v="2014-02-18T00:00:00"/>
    <x v="60"/>
    <s v="Fremont"/>
    <x v="3"/>
    <s v="Alameda"/>
    <x v="2"/>
    <s v="Lithium Ion Battery Manufacturing"/>
    <x v="62"/>
    <n v="1358804"/>
    <n v="1359068.13"/>
    <n v="16234214.939999999"/>
    <n v="0.99999999630410219"/>
    <s v="N/A"/>
    <n v="1920567"/>
    <n v="561763"/>
    <n v="78"/>
    <n v="6"/>
    <x v="1"/>
    <m/>
    <m/>
    <m/>
    <m/>
    <x v="2"/>
    <n v="10"/>
  </r>
  <r>
    <n v="238"/>
    <x v="63"/>
    <x v="4"/>
    <d v="2014-03-18T00:00:00"/>
    <x v="49"/>
    <s v="San Bernardino"/>
    <x v="0"/>
    <s v="San Bernardino"/>
    <x v="0"/>
    <s v="Biomass Processing and Fuel Production"/>
    <x v="63"/>
    <n v="564031.80299999996"/>
    <n v="0"/>
    <n v="0"/>
    <n v="0"/>
    <n v="163485"/>
    <n v="858211"/>
    <n v="457665"/>
    <n v="26"/>
    <n v="3"/>
    <x v="0"/>
    <m/>
    <m/>
    <m/>
    <m/>
    <x v="30"/>
    <n v="20"/>
  </r>
  <r>
    <n v="116"/>
    <x v="64"/>
    <x v="4"/>
    <d v="2014-05-20T00:00:00"/>
    <x v="61"/>
    <s v="Pixley"/>
    <x v="16"/>
    <s v="Tulare"/>
    <x v="0"/>
    <s v="Biogas Capture and Production"/>
    <x v="64"/>
    <n v="283184.63959999999"/>
    <n v="283107.62"/>
    <n v="3362323.25"/>
    <n v="0.99972801508546227"/>
    <n v="287308"/>
    <n v="321007"/>
    <n v="325130"/>
    <n v="9"/>
    <n v="2"/>
    <x v="1"/>
    <m/>
    <m/>
    <m/>
    <m/>
    <x v="19"/>
    <n v="19"/>
  </r>
  <r>
    <n v="117"/>
    <x v="65"/>
    <x v="4"/>
    <d v="2014-05-20T00:00:00"/>
    <x v="62"/>
    <s v="Santa Barbara"/>
    <x v="17"/>
    <s v="Santa Barbara"/>
    <x v="0"/>
    <s v="Biogas Capture and Production"/>
    <x v="65"/>
    <n v="1490003.4526"/>
    <n v="1244107.45"/>
    <n v="14860760.880000001"/>
    <n v="0.83978064877136382"/>
    <n v="319442"/>
    <n v="1392985"/>
    <n v="222423"/>
    <n v="75"/>
    <n v="5"/>
    <x v="1"/>
    <s v="14470 Calle Real Santa Barbara, CA 93117"/>
    <m/>
    <m/>
    <m/>
    <x v="31"/>
    <n v="12"/>
  </r>
  <r>
    <n v="239"/>
    <x v="66"/>
    <x v="4"/>
    <d v="2014-05-20T00:00:00"/>
    <x v="63"/>
    <s v="Vacaville"/>
    <x v="0"/>
    <s v="Solano"/>
    <x v="0"/>
    <s v="Biogas Capture and Production"/>
    <x v="66"/>
    <n v="2186424.3470000001"/>
    <n v="0"/>
    <n v="0"/>
    <n v="0"/>
    <n v="271168"/>
    <n v="2747503"/>
    <n v="832247"/>
    <n v="57"/>
    <n v="8"/>
    <x v="0"/>
    <m/>
    <m/>
    <m/>
    <m/>
    <x v="32"/>
    <n v="14"/>
  </r>
  <r>
    <n v="118"/>
    <x v="67"/>
    <x v="4"/>
    <d v="2014-05-20T00:00:00"/>
    <x v="64"/>
    <s v="Livingston"/>
    <x v="18"/>
    <s v="Merced"/>
    <x v="0"/>
    <s v="Biogas Capture and Production"/>
    <x v="67"/>
    <n v="1481278.4801999999"/>
    <n v="1249865.3799999999"/>
    <n v="14846238.99"/>
    <n v="0.84390162934738622"/>
    <n v="363691"/>
    <n v="1142019"/>
    <n v="24432"/>
    <n v="45"/>
    <n v="7"/>
    <x v="1"/>
    <m/>
    <m/>
    <m/>
    <m/>
    <x v="3"/>
    <n v="3"/>
  </r>
  <r>
    <n v="119"/>
    <x v="68"/>
    <x v="4"/>
    <d v="2014-06-17T00:00:00"/>
    <x v="65"/>
    <s v="San Bernardino"/>
    <x v="19"/>
    <s v="San Bernardino"/>
    <x v="2"/>
    <s v="Water Bottling Facility"/>
    <x v="68"/>
    <n v="2526000"/>
    <n v="2525683.2999999998"/>
    <n v="29996238.73"/>
    <n v="0.9998746243333333"/>
    <s v="N/A"/>
    <n v="7988338"/>
    <n v="5462338"/>
    <n v="86"/>
    <n v="6"/>
    <x v="1"/>
    <m/>
    <m/>
    <m/>
    <m/>
    <x v="30"/>
    <n v="20"/>
  </r>
  <r>
    <n v="240"/>
    <x v="69"/>
    <x v="4"/>
    <d v="2014-08-19T00:00:00"/>
    <x v="66"/>
    <s v="El Segundo; Camarillo"/>
    <x v="0"/>
    <s v="Los Angeles; Ventura"/>
    <x v="2"/>
    <s v="Optical Ferrule Manufacturing"/>
    <x v="69"/>
    <n v="670566"/>
    <n v="425181.15"/>
    <n v="5049657.37"/>
    <n v="0.6340626724955839"/>
    <s v="N/A"/>
    <n v="840081"/>
    <n v="169514"/>
    <n v="50"/>
    <n v="4"/>
    <x v="0"/>
    <m/>
    <m/>
    <m/>
    <m/>
    <x v="33"/>
    <n v="33"/>
  </r>
  <r>
    <n v="241"/>
    <x v="70"/>
    <x v="4"/>
    <d v="2014-08-19T00:00:00"/>
    <x v="67"/>
    <s v="Paramount"/>
    <x v="0"/>
    <s v="Los Angeles"/>
    <x v="0"/>
    <s v="Renewable Diesel Production"/>
    <x v="70"/>
    <n v="1374648"/>
    <n v="1056185.71"/>
    <n v="12543773.24"/>
    <n v="0.7683318346998258"/>
    <n v="287233"/>
    <n v="6023164"/>
    <n v="4935750"/>
    <n v="141"/>
    <n v="3"/>
    <x v="0"/>
    <m/>
    <m/>
    <m/>
    <m/>
    <x v="34"/>
    <n v="12"/>
  </r>
  <r>
    <n v="120"/>
    <x v="71"/>
    <x v="4"/>
    <d v="2014-09-16T00:00:00"/>
    <x v="68"/>
    <s v="Bloomington"/>
    <x v="19"/>
    <s v="San Bernardino"/>
    <x v="0"/>
    <s v="Biogas Capture and Production"/>
    <x v="71"/>
    <n v="1239607"/>
    <n v="1230772.54"/>
    <n v="14722159.619999999"/>
    <n v="0.99999943079035636"/>
    <n v="765232"/>
    <n v="1662628"/>
    <n v="1188254"/>
    <n v="35"/>
    <n v="3"/>
    <x v="1"/>
    <m/>
    <m/>
    <m/>
    <m/>
    <x v="30"/>
    <n v="26"/>
  </r>
  <r>
    <n v="121"/>
    <x v="72"/>
    <x v="4"/>
    <d v="2014-09-16T00:00:00"/>
    <x v="69"/>
    <s v="Anaheim"/>
    <x v="20"/>
    <s v="Orange"/>
    <x v="0"/>
    <s v="Biogas Capture and Production"/>
    <x v="72"/>
    <n v="1611891"/>
    <n v="1601065.9"/>
    <n v="19143565.879999999"/>
    <n v="0.99999816544442177"/>
    <n v="568979"/>
    <n v="1938411"/>
    <n v="895499"/>
    <n v="40"/>
    <n v="5"/>
    <x v="1"/>
    <m/>
    <m/>
    <m/>
    <m/>
    <x v="0"/>
    <n v="37"/>
  </r>
  <r>
    <n v="243"/>
    <x v="73"/>
    <x v="4"/>
    <d v="2014-09-16T00:00:00"/>
    <x v="70"/>
    <s v="Palmdale; Helendale"/>
    <x v="0"/>
    <s v="Los Angeles; San Bernardino"/>
    <x v="2"/>
    <s v="Aerospace Manufacturing"/>
    <x v="73"/>
    <n v="29073953"/>
    <n v="0"/>
    <n v="0"/>
    <n v="0"/>
    <s v="N/A"/>
    <n v="38053138"/>
    <n v="8979185"/>
    <n v="1213"/>
    <n v="91"/>
    <x v="0"/>
    <m/>
    <m/>
    <m/>
    <m/>
    <x v="35"/>
    <n v="20"/>
  </r>
  <r>
    <n v="242"/>
    <x v="74"/>
    <x v="4"/>
    <d v="2014-08-19T00:00:00"/>
    <x v="71"/>
    <s v="Mendota"/>
    <x v="0"/>
    <s v="Fresno"/>
    <x v="0"/>
    <s v="Biogas Capture and Production"/>
    <x v="74"/>
    <n v="185240"/>
    <n v="10045.06"/>
    <n v="119300"/>
    <n v="5.4227272727272728E-2"/>
    <n v="28671"/>
    <n v="596885"/>
    <n v="440316"/>
    <n v="28"/>
    <n v="3"/>
    <x v="0"/>
    <m/>
    <m/>
    <m/>
    <m/>
    <x v="21"/>
    <n v="21"/>
  </r>
  <r>
    <n v="244"/>
    <x v="75"/>
    <x v="4"/>
    <d v="2014-10-21T00:00:00"/>
    <x v="72"/>
    <s v="Milpitas"/>
    <x v="0"/>
    <s v="Santa Clara"/>
    <x v="0"/>
    <s v="Solar Photovoltaic Manufacturing"/>
    <x v="75"/>
    <n v="1726100"/>
    <n v="1726100"/>
    <n v="20500000"/>
    <n v="1"/>
    <n v="475809"/>
    <n v="1261678"/>
    <n v="11387"/>
    <n v="128"/>
    <n v="12"/>
    <x v="0"/>
    <m/>
    <m/>
    <m/>
    <m/>
    <x v="2"/>
    <n v="10"/>
  </r>
  <r>
    <n v="245"/>
    <x v="76"/>
    <x v="5"/>
    <d v="2015-01-20T00:00:00"/>
    <x v="73"/>
    <s v="Madera"/>
    <x v="21"/>
    <s v="Madera"/>
    <x v="2"/>
    <s v="Corn Oil Production"/>
    <x v="76"/>
    <n v="401087"/>
    <n v="271374.71000000002"/>
    <n v="3222977.51"/>
    <n v="0.67659861656345122"/>
    <s v="N/A"/>
    <n v="988793"/>
    <n v="587707"/>
    <n v="3"/>
    <n v="0"/>
    <x v="0"/>
    <m/>
    <m/>
    <m/>
    <m/>
    <x v="36"/>
    <n v="37"/>
  </r>
  <r>
    <n v="122"/>
    <x v="77"/>
    <x v="4"/>
    <d v="2014-12-16T00:00:00"/>
    <x v="0"/>
    <s v="Irvine"/>
    <x v="20"/>
    <s v="Orange"/>
    <x v="0"/>
    <s v="Landfill Gas Capture and Production"/>
    <x v="77"/>
    <n v="591926"/>
    <n v="520311.06"/>
    <n v="6179466.25"/>
    <n v="0.87901369132290186"/>
    <n v="273723"/>
    <n v="1091792"/>
    <n v="773589"/>
    <n v="30"/>
    <n v="3"/>
    <x v="1"/>
    <m/>
    <m/>
    <m/>
    <m/>
    <x v="0"/>
    <n v="12"/>
  </r>
  <r>
    <n v="123"/>
    <x v="78"/>
    <x v="5"/>
    <d v="2015-01-20T00:00:00"/>
    <x v="74"/>
    <s v="Novato"/>
    <x v="22"/>
    <s v="Marin"/>
    <x v="0"/>
    <s v="Biogas Capture and Production"/>
    <x v="78"/>
    <n v="168767"/>
    <n v="168071.79"/>
    <n v="1996101.98"/>
    <n v="0.99587997166177733"/>
    <n v="71130"/>
    <n v="347143"/>
    <n v="249507"/>
    <n v="19"/>
    <n v="1"/>
    <x v="1"/>
    <m/>
    <m/>
    <m/>
    <m/>
    <x v="37"/>
    <n v="2"/>
  </r>
  <r>
    <n v="246"/>
    <x v="79"/>
    <x v="5"/>
    <d v="2015-03-17T00:00:00"/>
    <x v="75"/>
    <s v="Oxnard"/>
    <x v="0"/>
    <s v="Ventura"/>
    <x v="2"/>
    <s v="CNC Machine Manufacturing"/>
    <x v="79"/>
    <n v="6856086"/>
    <n v="0"/>
    <n v="0"/>
    <n v="0"/>
    <s v="N/A"/>
    <n v="38174218"/>
    <n v="31318132"/>
    <n v="1235"/>
    <n v="51"/>
    <x v="0"/>
    <m/>
    <m/>
    <m/>
    <m/>
    <x v="27"/>
    <n v="10"/>
  </r>
  <r>
    <n v="126"/>
    <x v="80"/>
    <x v="5"/>
    <d v="2015-05-19T00:00:00"/>
    <x v="76"/>
    <s v="Paramount"/>
    <x v="8"/>
    <s v="Los Angeles"/>
    <x v="2"/>
    <s v="Metal Forging"/>
    <x v="80"/>
    <n v="14117107"/>
    <n v="11339860.17"/>
    <n v="135006352.13"/>
    <n v="0.80523117576483194"/>
    <s v="N/A"/>
    <n v="35048735"/>
    <n v="20931628"/>
    <n v="192"/>
    <n v="18"/>
    <x v="1"/>
    <m/>
    <m/>
    <m/>
    <m/>
    <x v="34"/>
    <n v="19"/>
  </r>
  <r>
    <n v="124"/>
    <x v="81"/>
    <x v="5"/>
    <d v="2015-02-17T00:00:00"/>
    <x v="77"/>
    <s v="Fremont"/>
    <x v="3"/>
    <s v="Alameda"/>
    <x v="0"/>
    <s v="Solar Photovoltaic Manufacturing"/>
    <x v="81"/>
    <n v="8971610"/>
    <n v="6347130.2000000002"/>
    <n v="75381593.840000004"/>
    <n v="0.70746838289474101"/>
    <n v="3402597"/>
    <n v="9175513"/>
    <n v="3606500"/>
    <n v="319"/>
    <n v="33"/>
    <x v="1"/>
    <m/>
    <m/>
    <m/>
    <m/>
    <x v="2"/>
    <n v="31"/>
  </r>
  <r>
    <n v="248"/>
    <x v="82"/>
    <x v="5"/>
    <d v="2015-06-16T00:00:00"/>
    <x v="78"/>
    <s v="Vista"/>
    <x v="0"/>
    <s v="San Diego"/>
    <x v="2"/>
    <s v="Omega Oil Production"/>
    <x v="82"/>
    <n v="398898"/>
    <n v="0"/>
    <n v="0"/>
    <n v="0"/>
    <s v="N/A"/>
    <n v="1881353"/>
    <n v="1482455"/>
    <n v="48"/>
    <n v="3"/>
    <x v="0"/>
    <m/>
    <m/>
    <m/>
    <m/>
    <x v="38"/>
    <n v="34"/>
  </r>
  <r>
    <n v="127"/>
    <x v="83"/>
    <x v="5"/>
    <d v="2015-06-16T00:00:00"/>
    <x v="79"/>
    <s v="Santa Fe Springs"/>
    <x v="8"/>
    <s v="Los Angeles"/>
    <x v="2"/>
    <s v="Corrugated Packaging Manufacturing"/>
    <x v="83"/>
    <n v="2018197"/>
    <n v="2018197.13"/>
    <n v="23969087"/>
    <n v="1"/>
    <s v="N/A"/>
    <n v="7825890"/>
    <n v="5807693"/>
    <n v="160"/>
    <n v="13"/>
    <x v="1"/>
    <m/>
    <m/>
    <m/>
    <m/>
    <x v="39"/>
    <n v="33"/>
  </r>
  <r>
    <n v="247"/>
    <x v="84"/>
    <x v="5"/>
    <d v="2015-04-21T00:00:00"/>
    <x v="80"/>
    <s v="Santa Ana"/>
    <x v="0"/>
    <s v="Orange"/>
    <x v="2"/>
    <s v="Aerospace Manufacturing"/>
    <x v="84"/>
    <n v="9993490"/>
    <n v="1918895.15"/>
    <n v="22789728.650000002"/>
    <n v="0.19201451780161335"/>
    <s v="N/A"/>
    <n v="8483497"/>
    <n v="-1509993"/>
    <n v="231"/>
    <n v="13"/>
    <x v="0"/>
    <m/>
    <m/>
    <m/>
    <m/>
    <x v="40"/>
    <n v="10"/>
  </r>
  <r>
    <n v="128"/>
    <x v="85"/>
    <x v="5"/>
    <d v="2015-06-16T00:00:00"/>
    <x v="81"/>
    <s v="Milpitas"/>
    <x v="2"/>
    <s v="Santa Clara"/>
    <x v="1"/>
    <s v="Electric Vehicle Drivetrain Manufacturing"/>
    <x v="85"/>
    <n v="421741"/>
    <n v="315331.06"/>
    <n v="3768912.56"/>
    <n v="0.75245818559335576"/>
    <n v="1434548"/>
    <n v="970990"/>
    <n v="1983797"/>
    <n v="57"/>
    <n v="4"/>
    <x v="1"/>
    <m/>
    <m/>
    <m/>
    <m/>
    <x v="2"/>
    <n v="22"/>
  </r>
  <r>
    <n v="125"/>
    <x v="86"/>
    <x v="5"/>
    <d v="2015-04-21T00:00:00"/>
    <x v="82"/>
    <s v="Perris"/>
    <x v="23"/>
    <s v="Riverside"/>
    <x v="0"/>
    <s v="Biogas Capture and Production"/>
    <x v="86"/>
    <n v="1101315"/>
    <n v="1101315.3700000001"/>
    <n v="13079755"/>
    <n v="1"/>
    <n v="137797"/>
    <n v="1839848"/>
    <n v="876329"/>
    <n v="48"/>
    <n v="4"/>
    <x v="1"/>
    <m/>
    <m/>
    <m/>
    <m/>
    <x v="41"/>
    <n v="32"/>
  </r>
  <r>
    <n v="129"/>
    <x v="87"/>
    <x v="5"/>
    <d v="2015-06-16T00:00:00"/>
    <x v="83"/>
    <s v="Industry"/>
    <x v="8"/>
    <s v="Los Angeles"/>
    <x v="2"/>
    <s v="Specialty Aerospace Fastener Manufacturing"/>
    <x v="87"/>
    <n v="545195"/>
    <n v="465419.43"/>
    <n v="5540581.4800000004"/>
    <n v="0.85568825945945948"/>
    <s v="N/A"/>
    <n v="1847167"/>
    <n v="1301972"/>
    <n v="299"/>
    <n v="10"/>
    <x v="1"/>
    <m/>
    <m/>
    <m/>
    <m/>
    <x v="39"/>
    <n v="36"/>
  </r>
  <r>
    <n v="130"/>
    <x v="88"/>
    <x v="5"/>
    <d v="2015-07-21T00:00:00"/>
    <x v="84"/>
    <s v="Torrance"/>
    <x v="8"/>
    <s v="Los Angeles"/>
    <x v="2"/>
    <s v="Specialty Aerospace Fastener Manufacturing"/>
    <x v="88"/>
    <n v="3316217"/>
    <n v="3199995.7"/>
    <n v="38077811.359999999"/>
    <n v="0.96680998755871528"/>
    <s v="N/A"/>
    <n v="3432623"/>
    <n v="116406"/>
    <n v="1117"/>
    <n v="43"/>
    <x v="1"/>
    <m/>
    <m/>
    <m/>
    <m/>
    <x v="42"/>
    <n v="26"/>
  </r>
  <r>
    <n v="131"/>
    <x v="89"/>
    <x v="5"/>
    <d v="2015-07-21T00:00:00"/>
    <x v="85"/>
    <s v="San Rafael"/>
    <x v="22"/>
    <s v="Marin"/>
    <x v="0"/>
    <s v="Biogas Capture and Production"/>
    <x v="89"/>
    <n v="66413"/>
    <n v="66413.34"/>
    <n v="788757"/>
    <n v="1"/>
    <n v="10707"/>
    <n v="44765"/>
    <n v="-10941"/>
    <n v="7"/>
    <n v="0"/>
    <x v="1"/>
    <m/>
    <m/>
    <m/>
    <m/>
    <x v="37"/>
    <n v="2"/>
  </r>
  <r>
    <n v="134"/>
    <x v="90"/>
    <x v="5"/>
    <d v="2015-10-20T00:00:00"/>
    <x v="86"/>
    <s v="Moreno Valley"/>
    <x v="23"/>
    <s v="Riverside"/>
    <x v="2"/>
    <s v="Plug-In Hybrid Vehicle Manufacturing"/>
    <x v="90"/>
    <n v="3216007"/>
    <n v="3216007.21"/>
    <n v="38194860"/>
    <n v="1"/>
    <s v="N/A"/>
    <n v="4025187"/>
    <n v="809179"/>
    <n v="205"/>
    <n v="16"/>
    <x v="1"/>
    <m/>
    <m/>
    <m/>
    <m/>
    <x v="41"/>
    <n v="27"/>
  </r>
  <r>
    <n v="132"/>
    <x v="91"/>
    <x v="5"/>
    <d v="2015-08-18T00:00:00"/>
    <x v="87"/>
    <s v="Northridge"/>
    <x v="8"/>
    <s v="Los Angeles"/>
    <x v="2"/>
    <s v="Defense and Aerospace Manufacturing"/>
    <x v="91"/>
    <n v="1370368"/>
    <n v="1364923.86"/>
    <n v="16275149.359999999"/>
    <n v="0.99999971490285122"/>
    <s v="N/A"/>
    <n v="3648303"/>
    <n v="2277935"/>
    <n v="320"/>
    <n v="10"/>
    <x v="1"/>
    <m/>
    <m/>
    <m/>
    <m/>
    <x v="43"/>
    <n v="37"/>
  </r>
  <r>
    <n v="133"/>
    <x v="92"/>
    <x v="5"/>
    <d v="2015-09-15T00:00:00"/>
    <x v="88"/>
    <s v="Huntington Beach"/>
    <x v="20"/>
    <s v="Orange"/>
    <x v="2"/>
    <s v="Composites Manufacturing"/>
    <x v="92"/>
    <n v="734898"/>
    <n v="702915.99"/>
    <n v="8348170.9500000002"/>
    <n v="0.95648154789184237"/>
    <s v="N/A"/>
    <n v="788866"/>
    <n v="53969"/>
    <n v="105"/>
    <n v="6"/>
    <x v="1"/>
    <m/>
    <m/>
    <m/>
    <m/>
    <x v="20"/>
    <n v="35"/>
  </r>
  <r>
    <n v="139"/>
    <x v="93"/>
    <x v="5"/>
    <d v="2015-12-15T00:00:00"/>
    <x v="89"/>
    <s v="Buttonwillow"/>
    <x v="1"/>
    <s v="Kern"/>
    <x v="0"/>
    <s v="Biogas Capture and Production"/>
    <x v="93"/>
    <n v="504409.7"/>
    <n v="419041.77"/>
    <n v="4976743.13"/>
    <n v="0.83075676883872007"/>
    <n v="180513"/>
    <n v="618883"/>
    <n v="294986"/>
    <n v="14"/>
    <n v="0"/>
    <x v="1"/>
    <m/>
    <m/>
    <m/>
    <m/>
    <x v="1"/>
    <n v="14"/>
  </r>
  <r>
    <n v="135"/>
    <x v="94"/>
    <x v="5"/>
    <d v="2015-10-20T00:00:00"/>
    <x v="90"/>
    <s v="Hawthorne"/>
    <x v="8"/>
    <s v="Los Angeles"/>
    <x v="2"/>
    <s v="Aerospace Manufacturing"/>
    <x v="94"/>
    <n v="30326284"/>
    <n v="30197114.09"/>
    <n v="359033143.99000001"/>
    <n v="0.99684455632308311"/>
    <s v="N/A"/>
    <n v="40537040"/>
    <n v="10210756"/>
    <n v="4200"/>
    <n v="183"/>
    <x v="1"/>
    <s v="1 Rocket Rd. Hawthorne, CA 90250"/>
    <m/>
    <m/>
    <m/>
    <x v="33"/>
    <n v="31"/>
  </r>
  <r>
    <n v="136"/>
    <x v="95"/>
    <x v="5"/>
    <d v="2015-10-20T00:00:00"/>
    <x v="91"/>
    <s v="Madera"/>
    <x v="21"/>
    <s v="Madera"/>
    <x v="0"/>
    <s v="Biogas Capture and Production"/>
    <x v="95"/>
    <n v="168358"/>
    <n v="168244.3"/>
    <n v="1999507"/>
    <n v="1"/>
    <n v="418611"/>
    <n v="201229"/>
    <n v="451481"/>
    <n v="7"/>
    <n v="1"/>
    <x v="1"/>
    <m/>
    <m/>
    <m/>
    <m/>
    <x v="36"/>
    <n v="12"/>
  </r>
  <r>
    <n v="137"/>
    <x v="96"/>
    <x v="5"/>
    <d v="2015-10-20T00:00:00"/>
    <x v="92"/>
    <s v="Hanford"/>
    <x v="24"/>
    <s v="Kings"/>
    <x v="0"/>
    <s v="Biogas Capture and Production"/>
    <x v="96"/>
    <n v="315583"/>
    <n v="311895.01"/>
    <n v="3708524.73"/>
    <n v="0.98946447610093036"/>
    <n v="974447"/>
    <n v="435837"/>
    <n v="1094701"/>
    <n v="9"/>
    <n v="1"/>
    <x v="1"/>
    <m/>
    <m/>
    <m/>
    <m/>
    <x v="1"/>
    <n v="15"/>
  </r>
  <r>
    <n v="138"/>
    <x v="97"/>
    <x v="5"/>
    <d v="2015-11-17T00:00:00"/>
    <x v="93"/>
    <s v="Palo Alto"/>
    <x v="2"/>
    <s v="Santa Clara"/>
    <x v="2"/>
    <s v="Aerospace Manufacturing"/>
    <x v="97"/>
    <n v="470341"/>
    <n v="203707.48"/>
    <n v="2419328.7000000002"/>
    <n v="0.43310574650912997"/>
    <s v="N/A"/>
    <n v="812787"/>
    <n v="342446"/>
    <n v="354"/>
    <n v="3"/>
    <x v="1"/>
    <m/>
    <m/>
    <m/>
    <m/>
    <x v="5"/>
    <n v="10"/>
  </r>
  <r>
    <n v="140"/>
    <x v="98"/>
    <x v="5"/>
    <d v="2015-12-15T00:00:00"/>
    <x v="94"/>
    <s v="El Segundo"/>
    <x v="8"/>
    <s v="Los Angeles"/>
    <x v="2"/>
    <s v="Aerospace Manufacturing"/>
    <x v="98"/>
    <n v="360769"/>
    <n v="211172.75"/>
    <n v="2515334.34"/>
    <n v="0.58705411756139092"/>
    <s v="N/A"/>
    <n v="1389088"/>
    <n v="1028319"/>
    <n v="55"/>
    <n v="4"/>
    <x v="1"/>
    <m/>
    <m/>
    <m/>
    <m/>
    <x v="33"/>
    <n v="14"/>
  </r>
  <r>
    <n v="141"/>
    <x v="99"/>
    <x v="6"/>
    <d v="2015-12-15T00:00:00"/>
    <x v="37"/>
    <s v="Fremont;  _x000a_Hawthorne;  _x000a_Palo Alto; _x000a_Menlo Park; Lathrop"/>
    <x v="3"/>
    <s v="Alameda; _x000a_Los Angeles; _x000a_Santa Clara; _x000a_San Mateo; San Joaquin"/>
    <x v="1"/>
    <s v="Electric Vehicle Manufacturing"/>
    <x v="99"/>
    <n v="39037225"/>
    <n v="39037007.740000002"/>
    <n v="463622419.75"/>
    <n v="0.99999443461849558"/>
    <n v="4766289"/>
    <n v="61843129"/>
    <n v="27572193"/>
    <n v="1439"/>
    <n v="41"/>
    <x v="1"/>
    <s v="45500 Fremont Blvd. Fremont, CA 94538"/>
    <s v="3203 Jack Northrop Ave. Hawthorne, CA "/>
    <s v="3500 Deer Creek Rd. Palo Alto, CA 94304"/>
    <s v="Menlo Park, San Mateo County"/>
    <x v="2"/>
    <n v="26"/>
  </r>
  <r>
    <n v="249"/>
    <x v="100"/>
    <x v="7"/>
    <d v="2016-01-19T00:00:00"/>
    <x v="95"/>
    <s v="Menlo Park; Tracy; Sacramento"/>
    <x v="0"/>
    <s v="San Mateo; San Joaquin; Sacramento"/>
    <x v="1"/>
    <s v="Electric Vehicle Manufacturing"/>
    <x v="100"/>
    <n v="44689150"/>
    <n v="0"/>
    <n v="0"/>
    <n v="0"/>
    <n v="5593675"/>
    <n v="137469584"/>
    <n v="98374109"/>
    <n v="1547"/>
    <n v="98"/>
    <x v="0"/>
    <m/>
    <m/>
    <m/>
    <m/>
    <x v="8"/>
    <n v="6"/>
  </r>
  <r>
    <n v="144"/>
    <x v="101"/>
    <x v="7"/>
    <d v="2016-02-16T00:00:00"/>
    <x v="96"/>
    <s v="El Monte; Ontario"/>
    <x v="8"/>
    <s v="Los Angeles; San Bernardino"/>
    <x v="2"/>
    <s v="Aerospace Manufacturing"/>
    <x v="101"/>
    <n v="713342"/>
    <n v="271935.84999999998"/>
    <n v="3231275.08"/>
    <n v="0.38140640698772427"/>
    <s v="N/A"/>
    <n v="2371545"/>
    <n v="1658203"/>
    <n v="608"/>
    <n v="36"/>
    <x v="1"/>
    <m/>
    <m/>
    <m/>
    <m/>
    <x v="44"/>
    <n v="33"/>
  </r>
  <r>
    <n v="142"/>
    <x v="102"/>
    <x v="7"/>
    <d v="2016-01-19T00:00:00"/>
    <x v="97"/>
    <s v="El Segundo"/>
    <x v="8"/>
    <s v="Los Angeles"/>
    <x v="2"/>
    <s v="Biopharmaceutical Manufacturing"/>
    <x v="102"/>
    <n v="1158849"/>
    <n v="1158554.17"/>
    <n v="13763036.51"/>
    <n v="0.99999901983935247"/>
    <s v="N/A"/>
    <n v="5393473"/>
    <n v="4234624"/>
    <n v="305"/>
    <n v="18"/>
    <x v="1"/>
    <m/>
    <m/>
    <m/>
    <m/>
    <x v="45"/>
    <n v="38"/>
  </r>
  <r>
    <n v="1"/>
    <x v="103"/>
    <x v="7"/>
    <d v="2016-01-19T00:00:00"/>
    <x v="98"/>
    <s v="Vernon"/>
    <x v="8"/>
    <s v="Los Angeles"/>
    <x v="2"/>
    <s v="Plastic Recycling"/>
    <x v="103"/>
    <n v="10087160"/>
    <n v="7587551.6600000001"/>
    <n v="90419983.370000005"/>
    <n v="0.75475779106844743"/>
    <s v="N/A"/>
    <n v="34955481"/>
    <n v="24868321"/>
    <n v="625"/>
    <n v="59"/>
    <x v="2"/>
    <s v="3200 Fruitland Ave. Vernon, CA 90058"/>
    <m/>
    <m/>
    <m/>
    <x v="46"/>
    <n v="26"/>
  </r>
  <r>
    <n v="143"/>
    <x v="104"/>
    <x v="7"/>
    <d v="2016-01-19T00:00:00"/>
    <x v="99"/>
    <s v="Escondido"/>
    <x v="7"/>
    <s v="San Diego"/>
    <x v="0"/>
    <s v="Biogas Capture and Production"/>
    <x v="104"/>
    <n v="159980"/>
    <n v="49901.34"/>
    <n v="596906"/>
    <n v="0.31416105263157895"/>
    <n v="28355"/>
    <n v="344260"/>
    <n v="212635.37114341889"/>
    <n v="11"/>
    <n v="1"/>
    <x v="1"/>
    <m/>
    <m/>
    <m/>
    <m/>
    <x v="26"/>
    <n v="13"/>
  </r>
  <r>
    <n v="2"/>
    <x v="105"/>
    <x v="7"/>
    <d v="2016-01-19T00:00:00"/>
    <x v="100"/>
    <s v="McClellan"/>
    <x v="10"/>
    <s v="Sacramento"/>
    <x v="2"/>
    <s v="Soil Amendments Production"/>
    <x v="105"/>
    <n v="315750"/>
    <n v="205823.59"/>
    <n v="2446849.67"/>
    <n v="0.6524932453333333"/>
    <s v="N/A"/>
    <n v="1623748"/>
    <n v="1307998"/>
    <n v="22"/>
    <n v="2"/>
    <x v="2"/>
    <s v="4700 Lang Avenue, Building 786, Suite C Sacramento, CA 95652"/>
    <m/>
    <m/>
    <m/>
    <x v="47"/>
    <n v="22"/>
  </r>
  <r>
    <n v="145"/>
    <x v="106"/>
    <x v="7"/>
    <d v="2016-10-18T00:00:00"/>
    <x v="101"/>
    <s v="San Leandro"/>
    <x v="3"/>
    <s v="Alameda"/>
    <x v="3"/>
    <s v="Mixed Recycling"/>
    <x v="106"/>
    <n v="6506348.71"/>
    <n v="3141565.24"/>
    <n v="37394411.859999999"/>
    <n v="0.48392879308370179"/>
    <n v="141898.195526639"/>
    <n v="8381777.4543181965"/>
    <n v="2017326.9398448365"/>
    <n v="144"/>
    <n v="20"/>
    <x v="1"/>
    <m/>
    <m/>
    <m/>
    <m/>
    <x v="18"/>
    <n v="12"/>
  </r>
  <r>
    <n v="146"/>
    <x v="107"/>
    <x v="7"/>
    <d v="2016-10-18T00:00:00"/>
    <x v="102"/>
    <s v="Sun Valley"/>
    <x v="8"/>
    <s v="Los Angeles"/>
    <x v="3"/>
    <s v="Mixed Organics"/>
    <x v="107"/>
    <n v="294700"/>
    <n v="287607.48"/>
    <n v="3416591.71"/>
    <n v="0.97616906000000003"/>
    <n v="8008.4141778763378"/>
    <n v="568385.53478326148"/>
    <n v="281693.94896113779"/>
    <n v="37"/>
    <n v="1"/>
    <x v="1"/>
    <m/>
    <m/>
    <m/>
    <m/>
    <x v="48"/>
    <n v="14"/>
  </r>
  <r>
    <n v="147"/>
    <x v="108"/>
    <x v="7"/>
    <d v="2016-10-18T00:00:00"/>
    <x v="103"/>
    <s v="Escondido"/>
    <x v="7"/>
    <s v="San Diego"/>
    <x v="3"/>
    <s v="Mixed Recycling"/>
    <x v="108"/>
    <n v="2036798"/>
    <n v="1440630.87"/>
    <n v="17116898.190000001"/>
    <n v="0.70760224018189344"/>
    <n v="91615"/>
    <n v="3306064"/>
    <n v="1360881"/>
    <n v="112"/>
    <n v="12"/>
    <x v="1"/>
    <m/>
    <m/>
    <m/>
    <m/>
    <x v="26"/>
    <n v="17"/>
  </r>
  <r>
    <n v="148"/>
    <x v="109"/>
    <x v="7"/>
    <d v="2016-10-18T00:00:00"/>
    <x v="104"/>
    <s v="San Francisco"/>
    <x v="25"/>
    <s v="San Francisco"/>
    <x v="3"/>
    <s v="Mixed Recycling"/>
    <x v="109"/>
    <n v="666625.73336599988"/>
    <n v="654666.79"/>
    <n v="7775140"/>
    <n v="0.98206048046537964"/>
    <n v="16789.226220191576"/>
    <n v="701901.93743300159"/>
    <n v="52065.430287193274"/>
    <n v="127"/>
    <n v="8"/>
    <x v="1"/>
    <m/>
    <m/>
    <m/>
    <m/>
    <x v="49"/>
    <n v="11"/>
  </r>
  <r>
    <n v="149"/>
    <x v="110"/>
    <x v="7"/>
    <d v="2016-10-18T00:00:00"/>
    <x v="105"/>
    <s v="Marina"/>
    <x v="6"/>
    <s v="Monterey"/>
    <x v="3"/>
    <s v="Mixed Recycling"/>
    <x v="110"/>
    <n v="960021.2034"/>
    <n v="960021.2"/>
    <n v="11401677"/>
    <n v="1"/>
    <n v="44566.661538092005"/>
    <n v="1310429.1523959634"/>
    <n v="394974.61053405539"/>
    <n v="35"/>
    <n v="4"/>
    <x v="1"/>
    <m/>
    <m/>
    <m/>
    <m/>
    <x v="7"/>
    <n v="38"/>
  </r>
  <r>
    <n v="250"/>
    <x v="111"/>
    <x v="7"/>
    <d v="2016-10-18T00:00:00"/>
    <x v="106"/>
    <s v="Stockton"/>
    <x v="0"/>
    <s v="San Joaquin"/>
    <x v="3"/>
    <s v="Crumb Tire Rubber"/>
    <x v="111"/>
    <n v="286280"/>
    <n v="0"/>
    <n v="0"/>
    <n v="0"/>
    <n v="5872"/>
    <n v="1015541"/>
    <n v="735133"/>
    <n v="32"/>
    <n v="2"/>
    <x v="0"/>
    <m/>
    <m/>
    <m/>
    <m/>
    <x v="50"/>
    <n v="9"/>
  </r>
  <r>
    <n v="150"/>
    <x v="112"/>
    <x v="7"/>
    <d v="2016-10-18T00:00:00"/>
    <x v="107"/>
    <s v="Fresno"/>
    <x v="9"/>
    <s v="Fresno"/>
    <x v="3"/>
    <s v="Mixed Recycling"/>
    <x v="112"/>
    <n v="574404.7378"/>
    <n v="511312.29"/>
    <n v="6116175.7000000002"/>
    <n v="0.89654900116668224"/>
    <n v="29922"/>
    <n v="592293"/>
    <n v="47811"/>
    <n v="54"/>
    <n v="5"/>
    <x v="1"/>
    <m/>
    <m/>
    <m/>
    <m/>
    <x v="21"/>
    <n v="18"/>
  </r>
  <r>
    <n v="151"/>
    <x v="113"/>
    <x v="7"/>
    <d v="2016-10-18T00:00:00"/>
    <x v="107"/>
    <s v="Kerman"/>
    <x v="9"/>
    <s v="Fresno"/>
    <x v="3"/>
    <s v="Mixed Organics"/>
    <x v="113"/>
    <n v="314869.52059999999"/>
    <n v="313047.45"/>
    <n v="3739543"/>
    <n v="1"/>
    <n v="12990"/>
    <n v="275785"/>
    <n v="-26094"/>
    <n v="24"/>
    <n v="3"/>
    <x v="1"/>
    <m/>
    <m/>
    <m/>
    <m/>
    <x v="21"/>
    <n v="35"/>
  </r>
  <r>
    <n v="251"/>
    <x v="114"/>
    <x v="7"/>
    <d v="2016-10-18T00:00:00"/>
    <x v="62"/>
    <s v="Santa Barbara"/>
    <x v="0"/>
    <s v="Santa Barbara"/>
    <x v="3"/>
    <s v="Mixed Recycling"/>
    <x v="114"/>
    <n v="2728355.5024000001"/>
    <n v="0"/>
    <n v="0"/>
    <n v="0"/>
    <n v="80208"/>
    <n v="2985127"/>
    <n v="336980"/>
    <n v="75"/>
    <n v="11"/>
    <x v="0"/>
    <m/>
    <m/>
    <m/>
    <m/>
    <x v="31"/>
    <n v="40"/>
  </r>
  <r>
    <n v="152"/>
    <x v="115"/>
    <x v="7"/>
    <d v="2016-11-15T00:00:00"/>
    <x v="108"/>
    <s v="San Jose"/>
    <x v="2"/>
    <s v="Santa Clara"/>
    <x v="3"/>
    <s v="Mixed Recycling and Organics"/>
    <x v="115"/>
    <n v="375421.10859999998"/>
    <n v="375421.11"/>
    <n v="4458683"/>
    <n v="1"/>
    <n v="9786"/>
    <n v="910539"/>
    <n v="544904"/>
    <n v="26"/>
    <n v="2"/>
    <x v="1"/>
    <m/>
    <m/>
    <m/>
    <m/>
    <x v="2"/>
    <n v="33"/>
  </r>
  <r>
    <n v="252"/>
    <x v="116"/>
    <x v="7"/>
    <d v="2016-10-18T00:00:00"/>
    <x v="109"/>
    <s v="San Diego"/>
    <x v="0"/>
    <s v="San Diego"/>
    <x v="3"/>
    <s v="Mixed Recycling"/>
    <x v="116"/>
    <n v="842000"/>
    <n v="0"/>
    <n v="0"/>
    <n v="0"/>
    <n v="47049"/>
    <n v="961493"/>
    <n v="166542"/>
    <n v="45"/>
    <n v="5"/>
    <x v="0"/>
    <m/>
    <m/>
    <m/>
    <m/>
    <x v="51"/>
    <n v="19"/>
  </r>
  <r>
    <n v="253"/>
    <x v="117"/>
    <x v="7"/>
    <d v="2016-10-18T00:00:00"/>
    <x v="110"/>
    <s v="Signal Hill"/>
    <x v="0"/>
    <s v="Los Angeles"/>
    <x v="3"/>
    <s v="Mixed Recycling"/>
    <x v="117"/>
    <n v="884100"/>
    <n v="0"/>
    <n v="0"/>
    <n v="0"/>
    <n v="48397"/>
    <n v="1094340"/>
    <n v="258637"/>
    <n v="37"/>
    <n v="5"/>
    <x v="0"/>
    <m/>
    <m/>
    <m/>
    <m/>
    <x v="52"/>
    <n v="10"/>
  </r>
  <r>
    <n v="254"/>
    <x v="118"/>
    <x v="7"/>
    <d v="2016-12-13T00:00:00"/>
    <x v="111"/>
    <s v="Corona"/>
    <x v="23"/>
    <s v="Riverside"/>
    <x v="2"/>
    <s v="Advanced Carpet Recycling"/>
    <x v="118"/>
    <n v="755316"/>
    <n v="186237.83"/>
    <n v="2216005"/>
    <n v="0.24703249540159411"/>
    <s v="N/A"/>
    <n v="2260835"/>
    <n v="1505519"/>
    <n v="84"/>
    <n v="15"/>
    <x v="0"/>
    <s v="200 River Rd. Corona, CA 92880"/>
    <m/>
    <m/>
    <m/>
    <x v="53"/>
    <n v="25"/>
  </r>
  <r>
    <n v="153"/>
    <x v="119"/>
    <x v="7"/>
    <d v="2016-12-13T00:00:00"/>
    <x v="112"/>
    <s v="Fresno"/>
    <x v="9"/>
    <s v="Fresno"/>
    <x v="0"/>
    <s v="Biomass Processing and Fuel Production"/>
    <x v="119"/>
    <n v="706807.21699999995"/>
    <n v="706273.5"/>
    <n v="8394385"/>
    <n v="1"/>
    <n v="570932"/>
    <n v="2291152"/>
    <n v="2155277"/>
    <n v="34"/>
    <n v="2"/>
    <x v="1"/>
    <m/>
    <m/>
    <m/>
    <m/>
    <x v="21"/>
    <n v="31"/>
  </r>
  <r>
    <n v="154"/>
    <x v="120"/>
    <x v="7"/>
    <d v="2016-12-13T00:00:00"/>
    <x v="113"/>
    <s v="Bakersfield"/>
    <x v="1"/>
    <s v="Kern"/>
    <x v="0"/>
    <s v="Biogas Capture and Production"/>
    <x v="120"/>
    <n v="202238.63279999999"/>
    <n v="202238.63"/>
    <n v="2401884"/>
    <n v="1"/>
    <n v="33640"/>
    <n v="311256"/>
    <n v="142657"/>
    <n v="25"/>
    <n v="3"/>
    <x v="1"/>
    <m/>
    <m/>
    <m/>
    <m/>
    <x v="1"/>
    <n v="10"/>
  </r>
  <r>
    <n v="155"/>
    <x v="121"/>
    <x v="7"/>
    <d v="2016-12-13T00:00:00"/>
    <x v="114"/>
    <s v="Bakersfield"/>
    <x v="1"/>
    <s v="Kern"/>
    <x v="0"/>
    <s v="Biogas Capture and Production"/>
    <x v="121"/>
    <n v="227467"/>
    <n v="227466.47"/>
    <n v="2701502"/>
    <n v="1"/>
    <n v="57815"/>
    <n v="506804"/>
    <n v="337152"/>
    <n v="24"/>
    <n v="4"/>
    <x v="1"/>
    <m/>
    <m/>
    <m/>
    <m/>
    <x v="1"/>
    <n v="14"/>
  </r>
  <r>
    <n v="156"/>
    <x v="122"/>
    <x v="7"/>
    <d v="2016-12-13T00:00:00"/>
    <x v="37"/>
    <s v="Fremont;  _x000a_Hawthorne;  _x000a_Palo Alto; _x000a_Menlo Park;  Lathrop"/>
    <x v="3"/>
    <s v="Alameda; _x000a_Los Angeles; _x000a_Santa Clara; _x000a_San Mateo; San Joaquin"/>
    <x v="1"/>
    <s v="Electric Vehicle Manufacturing"/>
    <x v="122"/>
    <n v="47229218.136"/>
    <n v="47229218.140000001"/>
    <n v="560917080"/>
    <n v="1"/>
    <n v="7883861"/>
    <n v="46343056"/>
    <n v="6997699"/>
    <n v="1585"/>
    <n v="80"/>
    <x v="1"/>
    <s v="45500 Fremont Blvd. Fremont, CA 94538"/>
    <s v="3203 Jack Northrop Ave. Hawthorne, CA "/>
    <s v="3500 Deer Creek Rd. Palo Alto, CA 94304"/>
    <s v="Menlo Park, San Mateo County"/>
    <x v="2"/>
    <n v="14"/>
  </r>
  <r>
    <n v="157"/>
    <x v="123"/>
    <x v="7"/>
    <d v="2016-12-13T00:00:00"/>
    <x v="115"/>
    <s v="La Verne"/>
    <x v="8"/>
    <s v="Los Angeles"/>
    <x v="2"/>
    <s v="Biopharmaceutical Manufacturing"/>
    <x v="123"/>
    <n v="4348565.7507999996"/>
    <n v="4279969.47"/>
    <n v="50884271.93"/>
    <n v="0.98525719559783453"/>
    <s v="N/A"/>
    <n v="3908387"/>
    <n v="-440179"/>
    <n v="746"/>
    <n v="48"/>
    <x v="1"/>
    <s v="1800 Wheeler Ave. La Verne, CA 91750"/>
    <m/>
    <m/>
    <m/>
    <x v="11"/>
    <n v="14"/>
  </r>
  <r>
    <n v="3"/>
    <x v="124"/>
    <x v="8"/>
    <d v="2017-01-17T00:00:00"/>
    <x v="116"/>
    <s v="North Fork"/>
    <x v="21"/>
    <s v="Madera"/>
    <x v="0"/>
    <s v="Biomass Processing and Fuel Production"/>
    <x v="124"/>
    <n v="574222"/>
    <n v="263524.39"/>
    <n v="3132567"/>
    <n v="0.45933865739318536"/>
    <n v="276774"/>
    <n v="940730"/>
    <n v="643283"/>
    <n v="24"/>
    <n v="3"/>
    <x v="2"/>
    <s v="57839 Road 225 North Fork, CA 93643"/>
    <m/>
    <m/>
    <m/>
    <x v="36"/>
    <n v="27"/>
  </r>
  <r>
    <n v="4"/>
    <x v="125"/>
    <x v="8"/>
    <d v="2017-01-17T00:00:00"/>
    <x v="117"/>
    <s v="Thousand Oaks"/>
    <x v="26"/>
    <s v="Ventura"/>
    <x v="2"/>
    <s v="Biopharmaceutical Manufacturing"/>
    <x v="125"/>
    <n v="1371215"/>
    <n v="1207154.3700000001"/>
    <n v="14336389.220000001"/>
    <n v="0.88033148222710211"/>
    <s v="N/A"/>
    <n v="8830079"/>
    <n v="7458864"/>
    <n v="103"/>
    <n v="6"/>
    <x v="2"/>
    <s v="Conejo Spectrum St. Thousand Oaks, CA 91360"/>
    <m/>
    <m/>
    <m/>
    <x v="27"/>
    <n v="8"/>
  </r>
  <r>
    <n v="158"/>
    <x v="126"/>
    <x v="8"/>
    <d v="2017-01-17T00:00:00"/>
    <x v="37"/>
    <s v="Fremont"/>
    <x v="3"/>
    <s v="Alameda"/>
    <x v="1"/>
    <s v="Electric Vehicle Manufacturing"/>
    <x v="126"/>
    <n v="24192540.0176"/>
    <n v="24113805.219999999"/>
    <n v="287322316.11000001"/>
    <n v="0.99999995861790458"/>
    <n v="2796551.0786607736"/>
    <n v="20997522.659827646"/>
    <n v="-398466.52484164003"/>
    <n v="1010.6877299009629"/>
    <n v="43.002760207310608"/>
    <x v="1"/>
    <s v="45500 Fremont Blvd. Fremont, CA 94538"/>
    <m/>
    <m/>
    <m/>
    <x v="2"/>
    <n v="10"/>
  </r>
  <r>
    <n v="165"/>
    <x v="127"/>
    <x v="8"/>
    <d v="2017-06-20T00:00:00"/>
    <x v="118"/>
    <s v="Lakeside; Perris"/>
    <x v="23"/>
    <s v="Riverside"/>
    <x v="0"/>
    <s v="Biomass Processing and Fuel Production"/>
    <x v="127"/>
    <n v="977637.77999999991"/>
    <n v="956299.81"/>
    <n v="11375918"/>
    <n v="0.97976194782488868"/>
    <n v="187531"/>
    <n v="888838"/>
    <n v="98731"/>
    <n v="47"/>
    <n v="6"/>
    <x v="1"/>
    <m/>
    <m/>
    <m/>
    <m/>
    <x v="41"/>
    <n v="2"/>
  </r>
  <r>
    <n v="159"/>
    <x v="128"/>
    <x v="8"/>
    <d v="2017-02-21T00:00:00"/>
    <x v="119"/>
    <s v="Lancaster"/>
    <x v="8"/>
    <s v="Los Angeles"/>
    <x v="1"/>
    <s v="Electric Bus Manufacturing"/>
    <x v="128"/>
    <n v="268515"/>
    <n v="257064.53"/>
    <n v="3066013.53"/>
    <n v="0.96142993727841886"/>
    <n v="1728198"/>
    <n v="11841232"/>
    <n v="13300915"/>
    <n v="1279"/>
    <n v="33"/>
    <x v="1"/>
    <m/>
    <m/>
    <m/>
    <m/>
    <x v="35"/>
    <n v="21"/>
  </r>
  <r>
    <n v="263"/>
    <x v="129"/>
    <x v="8"/>
    <d v="2017-09-19T00:00:00"/>
    <x v="120"/>
    <s v="Hesperia"/>
    <x v="19"/>
    <s v="San Bernardino"/>
    <x v="2"/>
    <s v="Medical Waste Recycling"/>
    <x v="129"/>
    <n v="3115456.9191999999"/>
    <n v="576519.84"/>
    <n v="6863147.6299999999"/>
    <n v="0.18548708758726462"/>
    <s v="N/A"/>
    <n v="3399447"/>
    <n v="283990"/>
    <n v="55"/>
    <n v="9"/>
    <x v="0"/>
    <m/>
    <m/>
    <m/>
    <m/>
    <x v="54"/>
    <n v="17"/>
  </r>
  <r>
    <n v="162"/>
    <x v="130"/>
    <x v="8"/>
    <d v="2017-04-18T00:00:00"/>
    <x v="121"/>
    <s v="Stockton"/>
    <x v="5"/>
    <s v="San Joaquin"/>
    <x v="2"/>
    <s v="Advanced Food Production"/>
    <x v="130"/>
    <n v="294951"/>
    <n v="293996.81"/>
    <n v="3502753"/>
    <n v="0.9999363398436073"/>
    <s v="N/A"/>
    <n v="1185647"/>
    <n v="890697"/>
    <n v="78"/>
    <n v="4"/>
    <x v="1"/>
    <m/>
    <m/>
    <m/>
    <m/>
    <x v="19"/>
    <n v="14"/>
  </r>
  <r>
    <n v="262"/>
    <x v="131"/>
    <x v="8"/>
    <d v="2017-08-15T00:00:00"/>
    <x v="122"/>
    <s v="South Gate"/>
    <x v="0"/>
    <s v="Los Angeles"/>
    <x v="2"/>
    <s v="Recycled Food Packaging Manufacturing"/>
    <x v="131"/>
    <n v="415977"/>
    <n v="0"/>
    <n v="0"/>
    <n v="0"/>
    <s v="N/A"/>
    <n v="1699834"/>
    <n v="1283856"/>
    <n v="8"/>
    <n v="1"/>
    <x v="0"/>
    <m/>
    <m/>
    <m/>
    <m/>
    <x v="34"/>
    <n v="16"/>
  </r>
  <r>
    <n v="160"/>
    <x v="132"/>
    <x v="8"/>
    <d v="2017-02-21T00:00:00"/>
    <x v="123"/>
    <s v="San Luis Obispo"/>
    <x v="27"/>
    <s v="San Luis Obispo"/>
    <x v="0"/>
    <s v="Biomass Processing and Fuel Production"/>
    <x v="132"/>
    <n v="598158"/>
    <n v="587193.43000000005"/>
    <n v="7023772.2699999996"/>
    <n v="0.98870389863767272"/>
    <n v="38784"/>
    <n v="529337"/>
    <n v="-30037"/>
    <n v="33"/>
    <n v="5"/>
    <x v="1"/>
    <m/>
    <m/>
    <m/>
    <m/>
    <x v="55"/>
    <n v="9"/>
  </r>
  <r>
    <n v="255"/>
    <x v="133"/>
    <x v="8"/>
    <d v="2017-01-17T00:00:00"/>
    <x v="124"/>
    <s v="Arcata"/>
    <x v="0"/>
    <s v="Humboldt"/>
    <x v="0"/>
    <s v="Biomass Processing and Fuel Production"/>
    <x v="133"/>
    <n v="775778"/>
    <n v="0"/>
    <n v="0"/>
    <n v="0"/>
    <n v="340641"/>
    <n v="1120388"/>
    <n v="685251"/>
    <n v="33"/>
    <n v="4"/>
    <x v="0"/>
    <m/>
    <m/>
    <m/>
    <m/>
    <x v="56"/>
    <n v="14"/>
  </r>
  <r>
    <n v="172"/>
    <x v="134"/>
    <x v="8"/>
    <d v="2017-09-19T00:00:00"/>
    <x v="125"/>
    <s v="Torrance"/>
    <x v="8"/>
    <s v="Los Angeles"/>
    <x v="2"/>
    <s v="Peptide Pharmaceutical Manufacturing"/>
    <x v="134"/>
    <n v="1073550"/>
    <n v="1067112.58"/>
    <n v="12749833.199999999"/>
    <n v="0.99998691764705872"/>
    <s v="N/A"/>
    <n v="1026253"/>
    <n v="-47297"/>
    <n v="240"/>
    <n v="7"/>
    <x v="1"/>
    <m/>
    <m/>
    <m/>
    <m/>
    <x v="42"/>
    <n v="15"/>
  </r>
  <r>
    <n v="256"/>
    <x v="135"/>
    <x v="8"/>
    <d v="2017-03-21T00:00:00"/>
    <x v="126"/>
    <s v="Tulare"/>
    <x v="0"/>
    <s v="Tulare"/>
    <x v="0"/>
    <s v="Biomass Processing and Fuel Production"/>
    <x v="135"/>
    <n v="1751360"/>
    <n v="0"/>
    <n v="0"/>
    <n v="0"/>
    <n v="581721"/>
    <n v="2675765"/>
    <n v="1506126"/>
    <n v="49"/>
    <n v="7"/>
    <x v="0"/>
    <m/>
    <m/>
    <m/>
    <m/>
    <x v="19"/>
    <n v="16"/>
  </r>
  <r>
    <n v="257"/>
    <x v="136"/>
    <x v="8"/>
    <d v="2017-03-21T00:00:00"/>
    <x v="127"/>
    <s v="Richmond"/>
    <x v="0"/>
    <s v="Contra Costa"/>
    <x v="2"/>
    <s v="Advanced Food Production"/>
    <x v="136"/>
    <n v="715700"/>
    <n v="0"/>
    <n v="0"/>
    <n v="0"/>
    <s v="N/A"/>
    <n v="6165933"/>
    <n v="5450233"/>
    <n v="240"/>
    <n v="15"/>
    <x v="0"/>
    <m/>
    <m/>
    <m/>
    <m/>
    <x v="17"/>
    <n v="10"/>
  </r>
  <r>
    <n v="161"/>
    <x v="137"/>
    <x v="8"/>
    <d v="2017-03-21T00:00:00"/>
    <x v="128"/>
    <s v="Pixley"/>
    <x v="16"/>
    <s v="Tulare"/>
    <x v="0"/>
    <s v="Biomass Processing and Fuel Production"/>
    <x v="137"/>
    <n v="1715423"/>
    <n v="1690988.28"/>
    <n v="20227132.550000001"/>
    <n v="0.99283041201185873"/>
    <n v="1627153"/>
    <n v="2424238"/>
    <n v="2335968"/>
    <n v="68"/>
    <n v="12"/>
    <x v="1"/>
    <m/>
    <m/>
    <m/>
    <m/>
    <x v="19"/>
    <n v="14"/>
  </r>
  <r>
    <n v="163"/>
    <x v="138"/>
    <x v="8"/>
    <d v="2017-04-18T00:00:00"/>
    <x v="129"/>
    <s v="Campbell"/>
    <x v="2"/>
    <s v="Santa Clara"/>
    <x v="2"/>
    <s v="Electric Vehicle Charging Station Production"/>
    <x v="138"/>
    <n v="139772"/>
    <n v="137073.47"/>
    <n v="1638600.14"/>
    <n v="0.98710851807228905"/>
    <s v="N/A"/>
    <n v="341105"/>
    <n v="201333"/>
    <n v="35"/>
    <n v="3"/>
    <x v="1"/>
    <m/>
    <m/>
    <m/>
    <m/>
    <x v="57"/>
    <n v="1"/>
  </r>
  <r>
    <n v="258"/>
    <x v="139"/>
    <x v="8"/>
    <d v="2017-04-18T00:00:00"/>
    <x v="130"/>
    <s v="Taft"/>
    <x v="0"/>
    <s v="Kern"/>
    <x v="2"/>
    <s v="Fertilizer Production"/>
    <x v="139"/>
    <n v="9060579"/>
    <n v="0"/>
    <n v="0"/>
    <n v="0"/>
    <s v="N/A"/>
    <n v="16925300"/>
    <n v="7864721"/>
    <n v="84"/>
    <n v="11"/>
    <x v="0"/>
    <m/>
    <m/>
    <m/>
    <m/>
    <x v="29"/>
    <n v="14"/>
  </r>
  <r>
    <n v="166"/>
    <x v="140"/>
    <x v="8"/>
    <d v="2017-06-20T00:00:00"/>
    <x v="131"/>
    <s v="Livermore"/>
    <x v="3"/>
    <s v="Alameda"/>
    <x v="2"/>
    <s v="Advanced Food Production"/>
    <x v="140"/>
    <n v="192228.6"/>
    <n v="190840.71"/>
    <n v="2282783.65"/>
    <n v="0.9999052343407796"/>
    <s v="N/A"/>
    <n v="884553"/>
    <n v="692324"/>
    <n v="98"/>
    <n v="6"/>
    <x v="1"/>
    <m/>
    <m/>
    <m/>
    <m/>
    <x v="15"/>
    <n v="5"/>
  </r>
  <r>
    <n v="164"/>
    <x v="141"/>
    <x v="8"/>
    <d v="2017-05-16T00:00:00"/>
    <x v="132"/>
    <s v="Pixley"/>
    <x v="16"/>
    <s v="Tulare"/>
    <x v="0"/>
    <s v="Biodiesel Production"/>
    <x v="141"/>
    <n v="562506.52"/>
    <n v="560241.38"/>
    <n v="6680072.3799999999"/>
    <n v="0.99992102206388644"/>
    <n v="287262"/>
    <n v="2711381"/>
    <n v="2436136"/>
    <n v="20"/>
    <n v="2"/>
    <x v="1"/>
    <m/>
    <m/>
    <m/>
    <m/>
    <x v="19"/>
    <n v="20"/>
  </r>
  <r>
    <n v="6"/>
    <x v="142"/>
    <x v="8"/>
    <d v="2017-06-20T00:00:00"/>
    <x v="133"/>
    <s v="San Bernardino"/>
    <x v="19"/>
    <s v="San Bernardino"/>
    <x v="0"/>
    <s v="Biomass Processing and Fuel Production"/>
    <x v="142"/>
    <n v="2057848"/>
    <n v="1909275.11"/>
    <n v="22830142.800000001"/>
    <n v="0.9341302291325696"/>
    <n v="602601"/>
    <n v="1552332"/>
    <n v="97085"/>
    <n v="106"/>
    <n v="17"/>
    <x v="2"/>
    <s v="2586 Shenandoah Way San Bernardino, CA 92407"/>
    <m/>
    <m/>
    <m/>
    <x v="30"/>
    <n v="6"/>
  </r>
  <r>
    <n v="167"/>
    <x v="143"/>
    <x v="8"/>
    <d v="2017-06-20T00:00:00"/>
    <x v="134"/>
    <s v="Chino"/>
    <x v="19"/>
    <s v="San Bernardino"/>
    <x v="2"/>
    <s v="Tooling and Metal Stamping"/>
    <x v="143"/>
    <n v="844966"/>
    <n v="778850.45"/>
    <n v="9257741"/>
    <n v="0.92252395585114089"/>
    <s v="N/A"/>
    <n v="6607393"/>
    <n v="5762427"/>
    <n v="180"/>
    <n v="11"/>
    <x v="1"/>
    <m/>
    <m/>
    <m/>
    <m/>
    <x v="58"/>
    <n v="7"/>
  </r>
  <r>
    <n v="5"/>
    <x v="144"/>
    <x v="8"/>
    <d v="2017-05-16T00:00:00"/>
    <x v="135"/>
    <s v="Fremont"/>
    <x v="3"/>
    <s v="Alameda"/>
    <x v="2"/>
    <s v="Biopharmaceutical Manufacturing"/>
    <x v="144"/>
    <n v="18022209"/>
    <n v="16407573.390000001"/>
    <n v="195375660.87"/>
    <n v="0.91279769704688207"/>
    <s v="N/A"/>
    <n v="58787003"/>
    <n v="40764795"/>
    <n v="747"/>
    <n v="14"/>
    <x v="2"/>
    <s v="6701 Kaiser Dr. Fremont, CA 94555"/>
    <m/>
    <m/>
    <m/>
    <x v="4"/>
    <n v="20"/>
  </r>
  <r>
    <n v="7"/>
    <x v="145"/>
    <x v="8"/>
    <d v="2017-06-20T00:00:00"/>
    <x v="136"/>
    <s v="McClellan"/>
    <x v="10"/>
    <s v="Sacramento"/>
    <x v="0"/>
    <s v="Solar Photovoltaic Manufacturing"/>
    <x v="145"/>
    <n v="658720.68119999999"/>
    <n v="378700.22"/>
    <n v="4526931.17"/>
    <n v="0.57864830328330064"/>
    <n v="2877987"/>
    <n v="3761032"/>
    <n v="5980298"/>
    <n v="195"/>
    <n v="12"/>
    <x v="2"/>
    <s v="4741 Urbani Ave. McClellan, CA 95652"/>
    <m/>
    <m/>
    <m/>
    <x v="47"/>
    <n v="31"/>
  </r>
  <r>
    <n v="168"/>
    <x v="146"/>
    <x v="8"/>
    <d v="2017-06-20T00:00:00"/>
    <x v="79"/>
    <s v="Cerritos "/>
    <x v="8"/>
    <s v="Los Angeles"/>
    <x v="2"/>
    <s v="Corrugated Packaging Manufacturing"/>
    <x v="146"/>
    <n v="491289"/>
    <n v="488981.93"/>
    <n v="5834792"/>
    <n v="1"/>
    <s v="N/A"/>
    <n v="2325511"/>
    <n v="1834222"/>
    <n v="95"/>
    <n v="9"/>
    <x v="1"/>
    <m/>
    <m/>
    <m/>
    <m/>
    <x v="59"/>
    <n v="32"/>
  </r>
  <r>
    <n v="261"/>
    <x v="147"/>
    <x v="8"/>
    <d v="2017-07-18T00:00:00"/>
    <x v="137"/>
    <s v="Stockton"/>
    <x v="0"/>
    <s v="San Joaquin"/>
    <x v="0"/>
    <s v="Biogas Capture and Production"/>
    <x v="147"/>
    <n v="499516.5"/>
    <n v="0"/>
    <n v="0"/>
    <n v="0"/>
    <n v="273362"/>
    <n v="693533"/>
    <n v="467378"/>
    <n v="31"/>
    <n v="5"/>
    <x v="0"/>
    <m/>
    <m/>
    <m/>
    <m/>
    <x v="13"/>
    <n v="23"/>
  </r>
  <r>
    <n v="169"/>
    <x v="148"/>
    <x v="8"/>
    <d v="2017-06-20T00:00:00"/>
    <x v="58"/>
    <s v="Bakersfield"/>
    <x v="1"/>
    <s v="Kern"/>
    <x v="0"/>
    <s v="Biodiesel Production"/>
    <x v="148"/>
    <n v="1838347.02"/>
    <n v="1716089.22"/>
    <n v="20499343.18"/>
    <n v="0.93891124851715968"/>
    <n v="641781"/>
    <n v="7253563"/>
    <n v="6056996"/>
    <n v="62"/>
    <n v="6"/>
    <x v="1"/>
    <s v="17731 Millux Rd. Bakersfield, CA 93311"/>
    <m/>
    <m/>
    <m/>
    <x v="29"/>
    <n v="5"/>
  </r>
  <r>
    <n v="259"/>
    <x v="149"/>
    <x v="8"/>
    <d v="2017-06-20T00:00:00"/>
    <x v="138"/>
    <s v="Tracy"/>
    <x v="0"/>
    <s v="San Joaquin"/>
    <x v="0"/>
    <s v="Ethanol Production"/>
    <x v="149"/>
    <n v="4399151.5951999994"/>
    <n v="0"/>
    <n v="0"/>
    <n v="0"/>
    <n v="1620925"/>
    <n v="15913811"/>
    <n v="13135585"/>
    <n v="97"/>
    <n v="10"/>
    <x v="0"/>
    <m/>
    <m/>
    <m/>
    <m/>
    <x v="13"/>
    <n v="35"/>
  </r>
  <r>
    <n v="8"/>
    <x v="150"/>
    <x v="8"/>
    <d v="2017-06-20T00:00:00"/>
    <x v="139"/>
    <s v="Lincoln"/>
    <x v="28"/>
    <s v="Placer"/>
    <x v="2"/>
    <s v="Advanced Carpet Recycling"/>
    <x v="150"/>
    <n v="635584"/>
    <n v="335173.36"/>
    <n v="4047899.83"/>
    <n v="0.53625221302245485"/>
    <s v="N/A"/>
    <n v="1177470"/>
    <n v="541886"/>
    <n v="78"/>
    <n v="6"/>
    <x v="2"/>
    <s v="3390 Venture Dr. Lincoln, CA 95648"/>
    <m/>
    <m/>
    <m/>
    <x v="60"/>
    <n v="13"/>
  </r>
  <r>
    <n v="9"/>
    <x v="151"/>
    <x v="8"/>
    <d v="2017-06-20T00:00:00"/>
    <x v="140"/>
    <s v="Manteca"/>
    <x v="5"/>
    <s v="San Joaquin"/>
    <x v="2"/>
    <s v="Recycled Paper Bottles Manufacturing"/>
    <x v="151"/>
    <n v="584685"/>
    <n v="585738.72"/>
    <n v="6944000.6900000004"/>
    <n v="1.0000000993663596"/>
    <s v="N/A"/>
    <n v="757657"/>
    <n v="172972"/>
    <n v="66"/>
    <n v="5"/>
    <x v="2"/>
    <s v="550 Carnegie St. Manteca, 95337"/>
    <m/>
    <m/>
    <m/>
    <x v="14"/>
    <n v="5"/>
  </r>
  <r>
    <n v="260"/>
    <x v="152"/>
    <x v="8"/>
    <d v="2017-06-20T00:00:00"/>
    <x v="141"/>
    <s v="Rancho Cucamonga"/>
    <x v="0"/>
    <s v="San Bernardino"/>
    <x v="2"/>
    <s v="Aero Engine Ring Forging"/>
    <x v="152"/>
    <n v="4510455.6594000002"/>
    <n v="0"/>
    <n v="0"/>
    <n v="0"/>
    <s v="N/A"/>
    <n v="4530814"/>
    <n v="20359"/>
    <n v="263"/>
    <n v="17"/>
    <x v="0"/>
    <m/>
    <m/>
    <m/>
    <m/>
    <x v="61"/>
    <n v="22"/>
  </r>
  <r>
    <n v="10"/>
    <x v="153"/>
    <x v="8"/>
    <d v="2017-07-18T00:00:00"/>
    <x v="142"/>
    <s v="Whittier; Carson"/>
    <x v="8"/>
    <s v="Los Angeles"/>
    <x v="0"/>
    <s v="Biomass Processing and Fuel Production"/>
    <x v="153"/>
    <n v="1004363.7019999999"/>
    <n v="711436.67"/>
    <n v="8504957.3200000003"/>
    <n v="0.71300606037234115"/>
    <n v="95175"/>
    <n v="2099961"/>
    <n v="1190772"/>
    <n v="41"/>
    <n v="4"/>
    <x v="2"/>
    <s v="24501 S. Figueroa St. Carson, CA 90745"/>
    <s v="2808 Workman Mill Rd.  Whittier, CA 90601"/>
    <m/>
    <m/>
    <x v="50"/>
    <n v="33"/>
  </r>
  <r>
    <n v="170"/>
    <x v="154"/>
    <x v="8"/>
    <d v="2017-07-18T00:00:00"/>
    <x v="104"/>
    <s v="San Francisco"/>
    <x v="25"/>
    <s v="San Francisco"/>
    <x v="3"/>
    <s v="Mixed Recycling"/>
    <x v="154"/>
    <n v="305911"/>
    <n v="259121.01"/>
    <n v="3091815.34"/>
    <n v="0.85100246205422569"/>
    <n v="6194"/>
    <n v="359894"/>
    <n v="60177"/>
    <n v="119"/>
    <n v="3"/>
    <x v="1"/>
    <m/>
    <m/>
    <m/>
    <m/>
    <x v="28"/>
    <n v="20"/>
  </r>
  <r>
    <n v="171"/>
    <x v="155"/>
    <x v="8"/>
    <d v="2017-08-15T00:00:00"/>
    <x v="143"/>
    <s v="South El Monte"/>
    <x v="8"/>
    <s v="Los Angeles"/>
    <x v="2"/>
    <s v="Aerospace Manufacturing"/>
    <x v="155"/>
    <n v="431104"/>
    <n v="411372.64"/>
    <n v="4920725.49"/>
    <n v="0.96107919726562507"/>
    <s v="N/A"/>
    <n v="611847.35460764135"/>
    <n v="180743"/>
    <n v="92"/>
    <n v="7"/>
    <x v="1"/>
    <m/>
    <m/>
    <m/>
    <m/>
    <x v="39"/>
    <n v="21"/>
  </r>
  <r>
    <n v="173"/>
    <x v="156"/>
    <x v="8"/>
    <d v="2017-09-19T00:00:00"/>
    <x v="144"/>
    <s v="San Diego"/>
    <x v="7"/>
    <s v="San Diego"/>
    <x v="2"/>
    <s v="Thin Steel Plate Manufacturing"/>
    <x v="156"/>
    <n v="3410100"/>
    <n v="2853484.61"/>
    <n v="34131478.25"/>
    <n v="0.84275254938271604"/>
    <s v="N/A"/>
    <n v="8549758"/>
    <n v="5139658"/>
    <n v="5220"/>
    <n v="72"/>
    <x v="1"/>
    <m/>
    <m/>
    <m/>
    <m/>
    <x v="51"/>
    <n v="40"/>
  </r>
  <r>
    <n v="178"/>
    <x v="157"/>
    <x v="8"/>
    <d v="2017-12-19T00:00:00"/>
    <x v="145"/>
    <s v="Hawthorne"/>
    <x v="8"/>
    <s v="Los Angeles"/>
    <x v="2"/>
    <s v="Specialized Concrete Ring Manufacturing"/>
    <x v="157"/>
    <n v="266072"/>
    <n v="264176"/>
    <n v="3160000"/>
    <n v="1"/>
    <s v="N/A"/>
    <n v="2385590"/>
    <n v="2119518"/>
    <n v="24"/>
    <n v="1"/>
    <x v="1"/>
    <s v="12300 3/4 Crenshaw Blvd. Hawthorne, CA 90250"/>
    <m/>
    <m/>
    <m/>
    <x v="33"/>
    <n v="35"/>
  </r>
  <r>
    <n v="11"/>
    <x v="158"/>
    <x v="8"/>
    <d v="2017-09-19T00:00:00"/>
    <x v="146"/>
    <s v="Chino"/>
    <x v="19"/>
    <s v="San Bernardino"/>
    <x v="2"/>
    <s v="Food Grade Recycled Packaging Manufacturing"/>
    <x v="158"/>
    <n v="871065.84"/>
    <n v="532798.17000000004"/>
    <n v="6365561.4199999999"/>
    <n v="0.61531545257704057"/>
    <s v="N/A"/>
    <n v="4455345"/>
    <n v="3584279"/>
    <n v="396"/>
    <n v="9"/>
    <x v="2"/>
    <s v="6185 Kimball Ave. Chino, CA 91708"/>
    <m/>
    <m/>
    <m/>
    <x v="58"/>
    <n v="4"/>
  </r>
  <r>
    <n v="174"/>
    <x v="159"/>
    <x v="8"/>
    <d v="2017-10-17T00:00:00"/>
    <x v="147"/>
    <s v="Thousand Palms"/>
    <x v="23"/>
    <s v="Riverside"/>
    <x v="0"/>
    <s v="Renewable Hydrogen Production"/>
    <x v="159"/>
    <n v="589400"/>
    <n v="585206"/>
    <n v="7000000"/>
    <n v="1"/>
    <n v="23820.682418820961"/>
    <n v="720765.26688556524"/>
    <n v="155185.94930438616"/>
    <n v="4"/>
    <n v="1"/>
    <x v="1"/>
    <m/>
    <m/>
    <m/>
    <m/>
    <x v="6"/>
    <n v="10"/>
  </r>
  <r>
    <n v="175"/>
    <x v="160"/>
    <x v="8"/>
    <d v="2017-10-17T00:00:00"/>
    <x v="148"/>
    <s v="Willows"/>
    <x v="29"/>
    <s v="Glenn"/>
    <x v="2"/>
    <s v="Medium Density Fiberboard Production"/>
    <x v="160"/>
    <n v="7769890.3685999997"/>
    <n v="7714522.9800000004"/>
    <n v="92278983"/>
    <n v="1"/>
    <s v="N/A"/>
    <n v="15697094.140286066"/>
    <n v="7927204"/>
    <n v="412"/>
    <n v="31"/>
    <x v="1"/>
    <m/>
    <m/>
    <m/>
    <m/>
    <x v="12"/>
    <n v="28"/>
  </r>
  <r>
    <n v="176"/>
    <x v="161"/>
    <x v="8"/>
    <d v="2017-10-17T00:00:00"/>
    <x v="149"/>
    <s v="San Jose"/>
    <x v="2"/>
    <s v="Santa Clara"/>
    <x v="2"/>
    <s v="Electric Vehicle Battery Manufacturing "/>
    <x v="161"/>
    <n v="1536060.6000000003"/>
    <n v="1525072.01"/>
    <n v="18242488.199999999"/>
    <n v="0.99997194540371626"/>
    <s v="N/A"/>
    <n v="1213783"/>
    <n v="-322277"/>
    <n v="135"/>
    <n v="12"/>
    <x v="1"/>
    <m/>
    <m/>
    <m/>
    <m/>
    <x v="2"/>
    <n v="29"/>
  </r>
  <r>
    <n v="12"/>
    <x v="162"/>
    <x v="8"/>
    <d v="2017-11-14T00:00:00"/>
    <x v="150"/>
    <s v="Ontario"/>
    <x v="19"/>
    <s v="San Bernardino"/>
    <x v="0"/>
    <s v="Renewable Hydrogen Production"/>
    <x v="162"/>
    <n v="168400"/>
    <n v="153833.4"/>
    <n v="1827000"/>
    <n v="0.91349999999999998"/>
    <n v="3715"/>
    <n v="260821"/>
    <n v="96136"/>
    <n v="13"/>
    <n v="2"/>
    <x v="2"/>
    <s v="1850 E. Holt Blvd. Ontario, CA 91761"/>
    <m/>
    <m/>
    <m/>
    <x v="58"/>
    <n v="20"/>
  </r>
  <r>
    <n v="13"/>
    <x v="163"/>
    <x v="8"/>
    <d v="2017-11-14T00:00:00"/>
    <x v="151"/>
    <s v="Long Beach"/>
    <x v="8"/>
    <s v="Los Angeles"/>
    <x v="2"/>
    <s v="Beverage Production"/>
    <x v="163"/>
    <n v="156169.19219999999"/>
    <n v="87413.65"/>
    <n v="1045617.84"/>
    <n v="0.56375409828110767"/>
    <s v="N/A"/>
    <n v="808675"/>
    <n v="652506"/>
    <n v="50"/>
    <n v="4"/>
    <x v="2"/>
    <s v="233 E. Anaheim St. Long Beach, CA 90813"/>
    <m/>
    <m/>
    <m/>
    <x v="52"/>
    <n v="33"/>
  </r>
  <r>
    <n v="177"/>
    <x v="164"/>
    <x v="8"/>
    <d v="2017-11-14T00:00:00"/>
    <x v="118"/>
    <s v="Stanton"/>
    <x v="20"/>
    <s v="Orange"/>
    <x v="3"/>
    <s v="Mixed Organics"/>
    <x v="164"/>
    <n v="706411.47699999996"/>
    <n v="577623.59"/>
    <n v="6909373.2000000002"/>
    <n v="0.82355573540603733"/>
    <n v="43087"/>
    <n v="1514068"/>
    <n v="850743"/>
    <n v="34"/>
    <n v="2"/>
    <x v="1"/>
    <s v="11232 Knott Ave, Stanton, CA 90680"/>
    <m/>
    <m/>
    <m/>
    <x v="62"/>
    <n v="35"/>
  </r>
  <r>
    <n v="264"/>
    <x v="165"/>
    <x v="8"/>
    <d v="2017-12-19T00:00:00"/>
    <x v="152"/>
    <s v="Watsonville"/>
    <x v="0"/>
    <s v="Santa Cruz"/>
    <x v="0"/>
    <s v="Biodiesel Production"/>
    <x v="107"/>
    <n v="294700"/>
    <n v="171129.67"/>
    <n v="2047055.61"/>
    <n v="0.5848730314285715"/>
    <n v="116974"/>
    <n v="909611"/>
    <n v="731885"/>
    <n v="18"/>
    <n v="1"/>
    <x v="0"/>
    <m/>
    <m/>
    <m/>
    <m/>
    <x v="10"/>
    <n v="9"/>
  </r>
  <r>
    <n v="179"/>
    <x v="166"/>
    <x v="8"/>
    <d v="2017-12-19T00:00:00"/>
    <x v="153"/>
    <s v="Alameda"/>
    <x v="3"/>
    <s v="Alameda"/>
    <x v="2"/>
    <s v="Silicon Anode Powder Manufacturing"/>
    <x v="165"/>
    <n v="927787"/>
    <n v="912254.2"/>
    <n v="10912131.6"/>
    <n v="0.99031537334448394"/>
    <s v="N/A"/>
    <n v="916086"/>
    <n v="-11701"/>
    <n v="123"/>
    <n v="10"/>
    <x v="1"/>
    <m/>
    <m/>
    <m/>
    <m/>
    <x v="18"/>
    <n v="17"/>
  </r>
  <r>
    <n v="180"/>
    <x v="167"/>
    <x v="9"/>
    <d v="2018-01-16T00:00:00"/>
    <x v="154"/>
    <s v="Kerman"/>
    <x v="9"/>
    <s v="Fresno"/>
    <x v="3"/>
    <s v="Mixed Organics"/>
    <x v="166"/>
    <n v="164692"/>
    <n v="165721.24"/>
    <n v="1970000"/>
    <n v="1"/>
    <n v="16507"/>
    <n v="144811"/>
    <n v="-3374"/>
    <n v="12"/>
    <n v="2"/>
    <x v="1"/>
    <s v="15300 W Jensen Ave. Kerman, CA 93630"/>
    <m/>
    <m/>
    <m/>
    <x v="21"/>
    <n v="14"/>
  </r>
  <r>
    <n v="14"/>
    <x v="168"/>
    <x v="9"/>
    <d v="2018-01-16T00:00:00"/>
    <x v="155"/>
    <s v="Sanger"/>
    <x v="9"/>
    <s v="Fresno"/>
    <x v="2"/>
    <s v="Advanced Food Production"/>
    <x v="167"/>
    <n v="1430868"/>
    <n v="709905.9"/>
    <n v="8490516.0299999993"/>
    <n v="0.49606754697237526"/>
    <s v="N/A"/>
    <n v="3266279"/>
    <n v="1835411"/>
    <n v="113"/>
    <n v="11"/>
    <x v="2"/>
    <s v="1912 Inudstrial Way Sanger, CA 93657"/>
    <m/>
    <m/>
    <m/>
    <x v="21"/>
    <n v="12"/>
  </r>
  <r>
    <n v="181"/>
    <x v="169"/>
    <x v="9"/>
    <d v="2018-02-20T00:00:00"/>
    <x v="121"/>
    <s v="Stockton"/>
    <x v="5"/>
    <s v="San Joaquin"/>
    <x v="2"/>
    <s v="Advanced Food Production"/>
    <x v="168"/>
    <n v="358922"/>
    <n v="358903.67"/>
    <n v="4293106"/>
    <n v="0.99994782604644883"/>
    <s v="N/A"/>
    <n v="1766397"/>
    <n v="1407475"/>
    <n v="35"/>
    <n v="2"/>
    <x v="1"/>
    <m/>
    <m/>
    <m/>
    <m/>
    <x v="13"/>
    <n v="5"/>
  </r>
  <r>
    <n v="182"/>
    <x v="170"/>
    <x v="9"/>
    <d v="2018-03-20T00:00:00"/>
    <x v="37"/>
    <s v="Fremont"/>
    <x v="3"/>
    <s v="Alameda"/>
    <x v="1"/>
    <s v="Electric Vehicle Manufacturing"/>
    <x v="169"/>
    <n v="20000000"/>
    <n v="19999999.93"/>
    <n v="239234448.40000001"/>
    <n v="0.99999999749199997"/>
    <n v="2581524.4900000002"/>
    <n v="19018168.719999999"/>
    <n v="1599693.27"/>
    <n v="842"/>
    <n v="36"/>
    <x v="1"/>
    <s v="45500 Fremont Blvd. Fremont, CA 94538"/>
    <m/>
    <m/>
    <m/>
    <x v="2"/>
    <n v="10"/>
  </r>
  <r>
    <n v="265"/>
    <x v="171"/>
    <x v="9"/>
    <d v="2018-03-20T00:00:00"/>
    <x v="156"/>
    <s v="Santa Rosa"/>
    <x v="0"/>
    <s v="Sonoma"/>
    <x v="2"/>
    <s v="Additive Manufacturing"/>
    <x v="170"/>
    <n v="729531"/>
    <n v="0"/>
    <n v="0"/>
    <n v="0"/>
    <s v="N/A"/>
    <n v="799519"/>
    <n v="69988"/>
    <n v="21"/>
    <n v="2"/>
    <x v="0"/>
    <m/>
    <m/>
    <m/>
    <m/>
    <x v="56"/>
    <n v="1"/>
  </r>
  <r>
    <n v="184"/>
    <x v="172"/>
    <x v="9"/>
    <d v="2018-04-17T00:00:00"/>
    <x v="157"/>
    <s v="Santa Clara"/>
    <x v="2"/>
    <s v="Santa Clara"/>
    <x v="0"/>
    <s v="Solar Photovoltaic Manufacturing"/>
    <x v="171"/>
    <n v="564008"/>
    <n v="564004.56000000006"/>
    <n v="6746466.0800000001"/>
    <n v="0.99999378641513503"/>
    <n v="339550"/>
    <n v="729070"/>
    <n v="504612"/>
    <n v="62"/>
    <n v="6"/>
    <x v="1"/>
    <m/>
    <m/>
    <m/>
    <m/>
    <x v="2"/>
    <n v="2"/>
  </r>
  <r>
    <n v="183"/>
    <x v="173"/>
    <x v="9"/>
    <d v="2018-03-20T00:00:00"/>
    <x v="158"/>
    <s v="Quincy"/>
    <x v="30"/>
    <s v="Plumas"/>
    <x v="0"/>
    <s v="Biomass Processing and Fuel Production"/>
    <x v="172"/>
    <n v="43162"/>
    <n v="41121.870000000003"/>
    <n v="491888.37"/>
    <n v="0.95274396361706493"/>
    <n v="4940"/>
    <n v="31347"/>
    <n v="-6874"/>
    <n v="8"/>
    <n v="2"/>
    <x v="1"/>
    <m/>
    <m/>
    <m/>
    <m/>
    <x v="63"/>
    <n v="14"/>
  </r>
  <r>
    <n v="15"/>
    <x v="174"/>
    <x v="9"/>
    <d v="2018-04-17T00:00:00"/>
    <x v="159"/>
    <s v="Hanford; Compton; Gardena"/>
    <x v="24"/>
    <s v="Kings; Los Angeles; Los Angeles"/>
    <x v="1"/>
    <s v="Electric Vehicle Manufacturing"/>
    <x v="169"/>
    <n v="20000000"/>
    <n v="13482555.890000001"/>
    <n v="161260524.69"/>
    <n v="0.67406899534773934"/>
    <n v="1008206"/>
    <n v="38031362"/>
    <n v="19039568"/>
    <n v="1244"/>
    <n v="85"/>
    <x v="2"/>
    <s v="10701 Idaho Ave. Hanford, CA 93230"/>
    <s v="1957 East Gladwick St. Compton, CA 90220"/>
    <s v="18455 South Figueroa St. Gardena, CA 90248"/>
    <m/>
    <x v="1"/>
    <n v="10"/>
  </r>
  <r>
    <n v="185"/>
    <x v="175"/>
    <x v="9"/>
    <d v="2018-05-15T00:00:00"/>
    <x v="160"/>
    <s v="South Lake Tahoe"/>
    <x v="31"/>
    <s v="El Dorado"/>
    <x v="3"/>
    <s v="Asphalt Recycling"/>
    <x v="173"/>
    <n v="42720"/>
    <n v="42719.6"/>
    <n v="511000"/>
    <n v="1"/>
    <n v="3484"/>
    <n v="85695"/>
    <n v="46549"/>
    <n v="2"/>
    <n v="1"/>
    <x v="1"/>
    <m/>
    <m/>
    <m/>
    <m/>
    <x v="36"/>
    <n v="10"/>
  </r>
  <r>
    <n v="266"/>
    <x v="176"/>
    <x v="9"/>
    <d v="2018-05-15T00:00:00"/>
    <x v="161"/>
    <s v="Fountain Valley"/>
    <x v="0"/>
    <s v="Orange"/>
    <x v="2"/>
    <s v="Turned Part Manufacturing"/>
    <x v="174"/>
    <n v="642048"/>
    <n v="23441.17"/>
    <n v="280396.79999999999"/>
    <n v="3.6510000000000001E-2"/>
    <s v="N/A"/>
    <n v="1164200"/>
    <n v="522152"/>
    <n v="37"/>
    <n v="2"/>
    <x v="0"/>
    <m/>
    <m/>
    <m/>
    <m/>
    <x v="20"/>
    <n v="8"/>
  </r>
  <r>
    <n v="186"/>
    <x v="177"/>
    <x v="9"/>
    <d v="2018-05-15T00:00:00"/>
    <x v="162"/>
    <s v="Turlock"/>
    <x v="14"/>
    <s v="Stanislaus"/>
    <x v="3"/>
    <s v="Plastic and Mixed Recycling"/>
    <x v="175"/>
    <n v="317680"/>
    <n v="317561.59000000003"/>
    <n v="3798583.65"/>
    <n v="0.9996272763157894"/>
    <n v="7488"/>
    <n v="1692646"/>
    <n v="1382454"/>
    <n v="16"/>
    <n v="2"/>
    <x v="1"/>
    <m/>
    <m/>
    <m/>
    <m/>
    <x v="14"/>
    <n v="1"/>
  </r>
  <r>
    <n v="267"/>
    <x v="178"/>
    <x v="9"/>
    <d v="2018-06-19T00:00:00"/>
    <x v="163"/>
    <s v="Hawthorne"/>
    <x v="0"/>
    <s v="Los Angeles"/>
    <x v="1"/>
    <s v="Electric Vehicle Manufacturing"/>
    <x v="176"/>
    <n v="1866738"/>
    <n v="0"/>
    <n v="0"/>
    <n v="0"/>
    <n v="15578624"/>
    <n v="71861266"/>
    <n v="85573152"/>
    <n v="260"/>
    <n v="15"/>
    <x v="0"/>
    <m/>
    <m/>
    <m/>
    <m/>
    <x v="33"/>
    <n v="34"/>
  </r>
  <r>
    <n v="187"/>
    <x v="179"/>
    <x v="9"/>
    <d v="2018-05-15T00:00:00"/>
    <x v="108"/>
    <s v="San Jose"/>
    <x v="2"/>
    <s v="Santa Clara"/>
    <x v="3"/>
    <s v="Mixed Recycling and Organics"/>
    <x v="177"/>
    <n v="1003162"/>
    <n v="786499.03"/>
    <n v="9407883.0800000001"/>
    <n v="0.78401978807868433"/>
    <n v="46114"/>
    <n v="2430654"/>
    <n v="1473605"/>
    <n v="86"/>
    <n v="5"/>
    <x v="1"/>
    <s v="625 Charles Street, San Jose, CA 95112"/>
    <m/>
    <m/>
    <m/>
    <x v="2"/>
    <n v="35"/>
  </r>
  <r>
    <n v="198"/>
    <x v="180"/>
    <x v="9"/>
    <d v="2018-12-18T00:00:00"/>
    <x v="164"/>
    <s v="Oakland"/>
    <x v="3"/>
    <s v="Alameda"/>
    <x v="2"/>
    <s v="Fuel Grade Hydrogen Production"/>
    <x v="178"/>
    <n v="171380"/>
    <n v="171380"/>
    <n v="2050000"/>
    <n v="1"/>
    <s v="N/A"/>
    <n v="429910"/>
    <n v="258530"/>
    <n v="23"/>
    <n v="2"/>
    <x v="1"/>
    <m/>
    <m/>
    <m/>
    <m/>
    <x v="18"/>
    <n v="18"/>
  </r>
  <r>
    <n v="188"/>
    <x v="181"/>
    <x v="9"/>
    <d v="2018-06-19T00:00:00"/>
    <x v="90"/>
    <s v="Hawthorne; Los Angeles; Irvine"/>
    <x v="8"/>
    <s v="Los Angeles; Los Angeles; Orange"/>
    <x v="2"/>
    <s v="Aerospace Manufacturing"/>
    <x v="179"/>
    <n v="11930389"/>
    <n v="11857947.140000001"/>
    <n v="141605297.83000001"/>
    <n v="0.99227301784062572"/>
    <s v="N/A"/>
    <n v="15139753"/>
    <n v="3209365"/>
    <n v="7023"/>
    <n v="118"/>
    <x v="1"/>
    <s v="1 Rocket Rd. Hawthorne, CA 90250"/>
    <m/>
    <m/>
    <m/>
    <x v="33"/>
    <n v="10"/>
  </r>
  <r>
    <n v="189"/>
    <x v="182"/>
    <x v="9"/>
    <d v="2018-06-19T00:00:00"/>
    <x v="165"/>
    <s v="San Jose"/>
    <x v="2"/>
    <s v="Santa Clara"/>
    <x v="3"/>
    <s v="Mixed Recycling"/>
    <x v="180"/>
    <n v="930707"/>
    <n v="919886.63"/>
    <n v="11003428.57"/>
    <n v="0.98837419451269337"/>
    <n v="154295"/>
    <n v="1438809"/>
    <n v="662398"/>
    <n v="57"/>
    <n v="5"/>
    <x v="1"/>
    <m/>
    <m/>
    <m/>
    <m/>
    <x v="2"/>
    <n v="26"/>
  </r>
  <r>
    <n v="16"/>
    <x v="183"/>
    <x v="9"/>
    <d v="2018-06-19T00:00:00"/>
    <x v="166"/>
    <s v="Sun Valley"/>
    <x v="8"/>
    <s v="Los Angeles"/>
    <x v="2"/>
    <s v="Water Feature Manufacturing"/>
    <x v="181"/>
    <n v="411922"/>
    <n v="289619.03000000003"/>
    <n v="3452744"/>
    <n v="0.70073738137775632"/>
    <s v="N/A"/>
    <n v="873330"/>
    <n v="461408"/>
    <n v="280"/>
    <n v="5"/>
    <x v="2"/>
    <s v="10847 Sherman  Way Sun Valley, CA 91352"/>
    <m/>
    <m/>
    <m/>
    <x v="48"/>
    <n v="3"/>
  </r>
  <r>
    <n v="190"/>
    <x v="184"/>
    <x v="9"/>
    <d v="2018-08-21T00:00:00"/>
    <x v="167"/>
    <s v="Napa"/>
    <x v="32"/>
    <s v="Napa"/>
    <x v="2"/>
    <s v="Advanced Packaging Label Production"/>
    <x v="182"/>
    <n v="238427"/>
    <n v="238578.14"/>
    <n v="2852000"/>
    <n v="1"/>
    <s v="N/A"/>
    <n v="433975"/>
    <n v="195548"/>
    <n v="58"/>
    <n v="3"/>
    <x v="1"/>
    <s v="2545 Napa Valley Corporate Drive - Suite A, Napa, CA 94558"/>
    <m/>
    <m/>
    <m/>
    <x v="25"/>
    <n v="12"/>
  </r>
  <r>
    <n v="268"/>
    <x v="185"/>
    <x v="9"/>
    <d v="2018-08-21T00:00:00"/>
    <x v="152"/>
    <s v="Watsonville"/>
    <x v="0"/>
    <s v="Santa Cruz"/>
    <x v="0"/>
    <s v="Biodiesel Production"/>
    <x v="183"/>
    <n v="642466"/>
    <n v="0"/>
    <n v="0"/>
    <n v="0"/>
    <n v="73544"/>
    <n v="1216403"/>
    <n v="647480"/>
    <n v="45"/>
    <n v="7"/>
    <x v="0"/>
    <m/>
    <m/>
    <m/>
    <m/>
    <x v="10"/>
    <n v="17"/>
  </r>
  <r>
    <n v="191"/>
    <x v="186"/>
    <x v="9"/>
    <d v="2018-08-21T00:00:00"/>
    <x v="168"/>
    <s v="Madera; Chowchilla"/>
    <x v="21"/>
    <s v="Madera"/>
    <x v="2"/>
    <s v="Advanced Food Production"/>
    <x v="105"/>
    <n v="313500"/>
    <n v="266793.34000000003"/>
    <n v="3182742.02"/>
    <n v="0.84873120533333335"/>
    <s v="N/A"/>
    <n v="1448619"/>
    <n v="1135119"/>
    <n v="25"/>
    <n v="2"/>
    <x v="1"/>
    <s v="2900 Airport Dr. Madera, CA 93637"/>
    <m/>
    <m/>
    <m/>
    <x v="36"/>
    <n v="5"/>
  </r>
  <r>
    <n v="269"/>
    <x v="187"/>
    <x v="9"/>
    <d v="2018-09-18T00:00:00"/>
    <x v="169"/>
    <s v="Tracy"/>
    <x v="5"/>
    <s v="San Joaquin"/>
    <x v="2"/>
    <s v="Multifamily Unit Building Component Manufacturing"/>
    <x v="184"/>
    <n v="5986451"/>
    <n v="4231673.5999999996"/>
    <n v="50611919.780000001"/>
    <n v="0.70678884074562298"/>
    <s v="N/A"/>
    <n v="15745595"/>
    <n v="9759144"/>
    <n v="680"/>
    <n v="50"/>
    <x v="0"/>
    <s v="Prologis NEI 17 Paradise Rd. Tracy, CA 95304"/>
    <m/>
    <m/>
    <m/>
    <x v="13"/>
    <n v="14"/>
  </r>
  <r>
    <n v="192"/>
    <x v="188"/>
    <x v="9"/>
    <d v="2018-10-16T00:00:00"/>
    <x v="109"/>
    <s v="Lemon Grove"/>
    <x v="7"/>
    <s v="San Diego"/>
    <x v="3"/>
    <s v="Mixed Recycling"/>
    <x v="185"/>
    <n v="313542"/>
    <n v="313542"/>
    <n v="3750500"/>
    <n v="0.99999866684619809"/>
    <n v="18776"/>
    <n v="700109"/>
    <n v="405343"/>
    <n v="24"/>
    <n v="1"/>
    <x v="1"/>
    <m/>
    <m/>
    <m/>
    <m/>
    <x v="64"/>
    <n v="14"/>
  </r>
  <r>
    <n v="17"/>
    <x v="189"/>
    <x v="9"/>
    <d v="2018-10-16T00:00:00"/>
    <x v="170"/>
    <s v="Hanford"/>
    <x v="24"/>
    <s v="Kings"/>
    <x v="0"/>
    <s v="Dairy Biogas Production"/>
    <x v="186"/>
    <n v="1707348"/>
    <n v="1578269.37"/>
    <n v="18855334.48"/>
    <n v="0.92324805979348801"/>
    <n v="208263"/>
    <n v="3690904"/>
    <n v="2191818"/>
    <n v="67"/>
    <n v="6"/>
    <x v="2"/>
    <s v="7905 Kansas Ave. Hanford, CA 93230"/>
    <m/>
    <m/>
    <m/>
    <x v="1"/>
    <n v="16"/>
  </r>
  <r>
    <n v="18"/>
    <x v="190"/>
    <x v="9"/>
    <d v="2018-10-16T00:00:00"/>
    <x v="171"/>
    <s v="Tulare"/>
    <x v="16"/>
    <s v="Tulare"/>
    <x v="0"/>
    <s v="Dairy Biogas Production"/>
    <x v="187"/>
    <n v="1853602"/>
    <n v="942362.21"/>
    <n v="11271964.939999999"/>
    <n v="0.50838102645028294"/>
    <n v="202638"/>
    <n v="3655350"/>
    <n v="2004386"/>
    <n v="71"/>
    <n v="6"/>
    <x v="2"/>
    <s v="7204 Ave 260 Tulare, CA 93274"/>
    <m/>
    <m/>
    <m/>
    <x v="1"/>
    <n v="38"/>
  </r>
  <r>
    <n v="193"/>
    <x v="191"/>
    <x v="9"/>
    <d v="2018-11-13T00:00:00"/>
    <x v="62"/>
    <s v="Santa Barbara"/>
    <x v="17"/>
    <s v="Santa Barbara"/>
    <x v="3"/>
    <s v="Mixed Recycling"/>
    <x v="188"/>
    <n v="3733677"/>
    <n v="1422296.26"/>
    <n v="16996604"/>
    <n v="0.38056748530923112"/>
    <n v="115040"/>
    <n v="3630121"/>
    <n v="11484"/>
    <n v="74"/>
    <n v="10"/>
    <x v="1"/>
    <s v="14470 Calle Real Santa Barbara, CA 93117"/>
    <m/>
    <m/>
    <m/>
    <x v="19"/>
    <n v="19"/>
  </r>
  <r>
    <n v="194"/>
    <x v="192"/>
    <x v="9"/>
    <d v="2018-11-13T00:00:00"/>
    <x v="172"/>
    <s v="Sacramento"/>
    <x v="10"/>
    <s v="Sacramento"/>
    <x v="2"/>
    <s v="Passenger Seating System Manufacturing"/>
    <x v="189"/>
    <n v="73275"/>
    <n v="73252.87"/>
    <n v="876230.46"/>
    <n v="0.99970046537736179"/>
    <s v="N/A"/>
    <n v="231095"/>
    <n v="157820"/>
    <n v="10"/>
    <n v="1"/>
    <x v="1"/>
    <m/>
    <m/>
    <m/>
    <m/>
    <x v="31"/>
    <n v="20"/>
  </r>
  <r>
    <n v="195"/>
    <x v="193"/>
    <x v="9"/>
    <d v="2018-11-13T00:00:00"/>
    <x v="65"/>
    <s v="Rialto"/>
    <x v="19"/>
    <s v="San Bernardino"/>
    <x v="2"/>
    <s v="Water Bottling"/>
    <x v="190"/>
    <n v="5870455"/>
    <n v="5214887.8499999996"/>
    <n v="62379041.219999999"/>
    <n v="0.88832778055853234"/>
    <s v="N/A"/>
    <n v="6595424"/>
    <n v="724970"/>
    <n v="189"/>
    <n v="14"/>
    <x v="1"/>
    <m/>
    <m/>
    <m/>
    <m/>
    <x v="24"/>
    <n v="20"/>
  </r>
  <r>
    <n v="196"/>
    <x v="194"/>
    <x v="9"/>
    <d v="2018-11-13T00:00:00"/>
    <x v="173"/>
    <s v="Ontario"/>
    <x v="19"/>
    <s v="San Bernardino"/>
    <x v="2"/>
    <s v="Animal Feed and Organic Fertilizer"/>
    <x v="191"/>
    <n v="660086"/>
    <n v="129822.08"/>
    <n v="1552018.55"/>
    <n v="0.19656329275042206"/>
    <s v="N/A"/>
    <n v="564872"/>
    <n v="-95214"/>
    <n v="36"/>
    <n v="5"/>
    <x v="1"/>
    <s v="231 S. Pleasant Ave. Ontario, CA 91761"/>
    <m/>
    <m/>
    <m/>
    <x v="58"/>
    <n v="6"/>
  </r>
  <r>
    <n v="270"/>
    <x v="195"/>
    <x v="9"/>
    <d v="2018-11-13T00:00:00"/>
    <x v="174"/>
    <s v="Roseville"/>
    <x v="0"/>
    <s v="Placer"/>
    <x v="2"/>
    <s v="Advanced Food Production"/>
    <x v="192"/>
    <n v="492070"/>
    <n v="37793.519999999997"/>
    <n v="452075.52000000002"/>
    <n v="7.6805219164118255E-2"/>
    <s v="N/A"/>
    <n v="1312727"/>
    <n v="820658"/>
    <n v="79"/>
    <n v="5"/>
    <x v="0"/>
    <m/>
    <m/>
    <m/>
    <m/>
    <x v="58"/>
    <n v="20"/>
  </r>
  <r>
    <n v="197"/>
    <x v="196"/>
    <x v="9"/>
    <d v="2018-11-13T00:00:00"/>
    <x v="175"/>
    <s v="Ontario"/>
    <x v="19"/>
    <s v="San Bernardino"/>
    <x v="2"/>
    <s v="Health and Beauty Products"/>
    <x v="193"/>
    <n v="235918"/>
    <n v="207179.74"/>
    <n v="2478226.64"/>
    <n v="0.87818530637643144"/>
    <s v="N/A"/>
    <n v="534834"/>
    <n v="298916"/>
    <n v="65"/>
    <n v="3.39"/>
    <x v="1"/>
    <m/>
    <m/>
    <m/>
    <m/>
    <x v="60"/>
    <n v="4"/>
  </r>
  <r>
    <n v="271"/>
    <x v="197"/>
    <x v="9"/>
    <d v="2018-12-18T00:00:00"/>
    <x v="176"/>
    <s v="Bakersfield"/>
    <x v="1"/>
    <s v="Kern"/>
    <x v="2"/>
    <s v="Rail Transportation Manufacturing"/>
    <x v="194"/>
    <n v="265380"/>
    <n v="109114.9"/>
    <n v="1305202.1000000001"/>
    <n v="0.41116497605846775"/>
    <s v="N/A"/>
    <n v="599624"/>
    <n v="334244"/>
    <n v="41"/>
    <n v="3"/>
    <x v="0"/>
    <m/>
    <m/>
    <m/>
    <m/>
    <x v="58"/>
    <n v="5"/>
  </r>
  <r>
    <n v="272"/>
    <x v="198"/>
    <x v="9"/>
    <d v="2018-12-18T00:00:00"/>
    <x v="177"/>
    <s v="Riverbank"/>
    <x v="0"/>
    <s v="Stanislaus"/>
    <x v="0"/>
    <s v="Biomass Processing and Fuel Production"/>
    <x v="195"/>
    <n v="12797224"/>
    <n v="207328"/>
    <n v="2480000"/>
    <n v="1.6201014029307296E-2"/>
    <n v="1371022"/>
    <n v="17565901"/>
    <n v="6139699"/>
    <n v="622"/>
    <n v="72"/>
    <x v="0"/>
    <m/>
    <m/>
    <m/>
    <m/>
    <x v="1"/>
    <n v="9"/>
  </r>
  <r>
    <n v="20"/>
    <x v="199"/>
    <x v="9"/>
    <d v="2018-12-18T00:00:00"/>
    <x v="178"/>
    <s v="Richmond"/>
    <x v="33"/>
    <s v="Contra Costa"/>
    <x v="2"/>
    <s v="Beverage Bottling Manufacturing"/>
    <x v="196"/>
    <n v="303972"/>
    <n v="90125.9"/>
    <n v="1078061"/>
    <n v="0.29649405986585914"/>
    <s v="N/A"/>
    <n v="1897358"/>
    <n v="1593386"/>
    <n v="62"/>
    <n v="4"/>
    <x v="2"/>
    <m/>
    <m/>
    <m/>
    <m/>
    <x v="14"/>
    <n v="14"/>
  </r>
  <r>
    <n v="21"/>
    <x v="200"/>
    <x v="10"/>
    <d v="2019-02-19T00:00:00"/>
    <x v="179"/>
    <s v="Roseville"/>
    <x v="28"/>
    <s v="Placer"/>
    <x v="0"/>
    <s v="Biomass Processing and Fuel Production"/>
    <x v="197"/>
    <n v="323281"/>
    <n v="275052.40000000002"/>
    <n v="3287018"/>
    <n v="0.85001758469097488"/>
    <n v="75504"/>
    <n v="359170"/>
    <n v="111392"/>
    <n v="8"/>
    <n v="1"/>
    <x v="2"/>
    <s v="3033 Fiddyment Dr Roseville, CA 95747"/>
    <m/>
    <m/>
    <m/>
    <x v="17"/>
    <n v="9"/>
  </r>
  <r>
    <n v="274"/>
    <x v="201"/>
    <x v="10"/>
    <d v="2019-06-18T00:00:00"/>
    <x v="180"/>
    <s v="South Gate"/>
    <x v="8"/>
    <s v="Los Angeles"/>
    <x v="2"/>
    <s v="Recycled Food Packaging Manufacturing"/>
    <x v="198"/>
    <n v="1096744"/>
    <n v="395927.34"/>
    <n v="4735973"/>
    <n v="0.3610024430308828"/>
    <s v="N/A"/>
    <n v="4906568"/>
    <n v="3809824"/>
    <n v="22"/>
    <n v="3"/>
    <x v="0"/>
    <s v="8685 Bowers Ave. South Gate, CA 90280"/>
    <m/>
    <m/>
    <m/>
    <x v="47"/>
    <n v="4"/>
  </r>
  <r>
    <n v="22"/>
    <x v="202"/>
    <x v="10"/>
    <d v="2019-02-19T00:00:00"/>
    <x v="181"/>
    <s v="San Diego"/>
    <x v="7"/>
    <s v="San Diego"/>
    <x v="0"/>
    <s v="Biogas Capture and Production"/>
    <x v="199"/>
    <n v="459800"/>
    <n v="445721.91"/>
    <n v="5328567.5"/>
    <n v="0.96883045454545458"/>
    <n v="80989"/>
    <n v="1000104"/>
    <n v="621293"/>
    <n v="0"/>
    <n v="0"/>
    <x v="2"/>
    <s v="1902 Gatchell Road San Diego 92106"/>
    <m/>
    <m/>
    <m/>
    <x v="34"/>
    <n v="31"/>
  </r>
  <r>
    <n v="19"/>
    <x v="203"/>
    <x v="9"/>
    <d v="2018-10-16T00:00:00"/>
    <x v="182"/>
    <s v="Bakersfield"/>
    <x v="1"/>
    <s v="Kern"/>
    <x v="0"/>
    <s v="Dairy Biogas Production"/>
    <x v="200"/>
    <n v="2667595"/>
    <n v="1540988.39"/>
    <n v="18412719.73"/>
    <n v="0.57703799254286214"/>
    <n v="359810"/>
    <n v="6333623"/>
    <n v="4025838"/>
    <n v="100"/>
    <n v="8"/>
    <x v="2"/>
    <s v="19000 Bear Mountain Blvd. Bakersfield, CA 93311"/>
    <m/>
    <m/>
    <m/>
    <x v="16"/>
    <n v="13"/>
  </r>
  <r>
    <n v="23"/>
    <x v="203"/>
    <x v="10"/>
    <d v="2019-02-19T00:00:00"/>
    <x v="142"/>
    <s v="Whittier"/>
    <x v="8"/>
    <s v="Los Angeles"/>
    <x v="3"/>
    <s v="Mixed Recycling"/>
    <x v="201"/>
    <n v="1271749"/>
    <n v="972389.15"/>
    <n v="11617222.02"/>
    <n v="0.76367781970829596"/>
    <n v="39199"/>
    <n v="2747895"/>
    <n v="1515345"/>
    <n v="65"/>
    <n v="4"/>
    <x v="2"/>
    <s v="2808 Workman Mill Road, Whittie 90601"/>
    <m/>
    <m/>
    <m/>
    <x v="39"/>
    <n v="22"/>
  </r>
  <r>
    <n v="24"/>
    <x v="204"/>
    <x v="10"/>
    <d v="2019-02-19T00:00:00"/>
    <x v="118"/>
    <s v="Perris; Lakeview"/>
    <x v="23"/>
    <s v="Riverside"/>
    <x v="3"/>
    <s v="Mixed Paper and Mixed Organics"/>
    <x v="202"/>
    <n v="428888"/>
    <n v="239926.72"/>
    <n v="2869936.85"/>
    <n v="0.55941625481093948"/>
    <n v="99915"/>
    <n v="334778"/>
    <n v="5805"/>
    <n v="54"/>
    <n v="2"/>
    <x v="2"/>
    <s v="1706 Goetz Road, Perris 92570"/>
    <m/>
    <m/>
    <m/>
    <x v="41"/>
    <n v="39"/>
  </r>
  <r>
    <n v="25"/>
    <x v="205"/>
    <x v="10"/>
    <d v="2019-02-19T00:00:00"/>
    <x v="183"/>
    <s v="Sunnyvale"/>
    <x v="2"/>
    <s v="Santa Clara"/>
    <x v="2"/>
    <s v="Advanced Robotic Surgical Systems and Tools"/>
    <x v="203"/>
    <n v="8098786"/>
    <n v="3703078.12"/>
    <n v="44215874.909999996"/>
    <n v="0.45641990863937321"/>
    <s v="N/A"/>
    <n v="13591326"/>
    <n v="5492540"/>
    <n v="1272"/>
    <n v="33"/>
    <x v="2"/>
    <s v="1050 Kifer Road Sunny vale 94086"/>
    <m/>
    <m/>
    <m/>
    <x v="8"/>
    <n v="8"/>
  </r>
  <r>
    <n v="199"/>
    <x v="206"/>
    <x v="10"/>
    <d v="2019-03-19T00:00:00"/>
    <x v="184"/>
    <s v="Modesto"/>
    <x v="14"/>
    <s v="Stanislaus"/>
    <x v="2"/>
    <s v="Plastic Bottle Manufacturing"/>
    <x v="204"/>
    <n v="865032"/>
    <n v="864922.8"/>
    <n v="10345966.550000001"/>
    <n v="0.99987364304840098"/>
    <s v="N/A"/>
    <n v="3727188"/>
    <n v="2862156"/>
    <n v="17"/>
    <n v="1"/>
    <x v="1"/>
    <s v="513 S McClure Rd. Modesto, CA 95357"/>
    <m/>
    <m/>
    <m/>
    <x v="3"/>
    <n v="21"/>
  </r>
  <r>
    <n v="200"/>
    <x v="207"/>
    <x v="10"/>
    <d v="2019-04-16T00:00:00"/>
    <x v="37"/>
    <s v="Fremont"/>
    <x v="3"/>
    <s v="Alameda"/>
    <x v="1"/>
    <s v="Electric Vehicle Manufacturing"/>
    <x v="205"/>
    <n v="6847396"/>
    <n v="6847387.8799999999"/>
    <n v="81906553.640000001"/>
    <n v="0.99999878691172983"/>
    <n v="924621"/>
    <n v="6382653"/>
    <n v="460584"/>
    <n v="288"/>
    <n v="10"/>
    <x v="1"/>
    <s v="45500 Fremont Blvd. Fremont, CA 94538"/>
    <m/>
    <m/>
    <m/>
    <x v="2"/>
    <n v="10"/>
  </r>
  <r>
    <n v="201"/>
    <x v="208"/>
    <x v="10"/>
    <d v="2019-04-16T00:00:00"/>
    <x v="185"/>
    <s v="Palmdale"/>
    <x v="8"/>
    <s v="Los Angeles"/>
    <x v="2"/>
    <s v="Aerospace Manufacturing"/>
    <x v="206"/>
    <n v="17720256"/>
    <n v="17734411.34"/>
    <n v="211964787"/>
    <n v="1"/>
    <s v="N/A"/>
    <n v="26906447"/>
    <n v="9186191"/>
    <n v="4886"/>
    <n v="232"/>
    <x v="1"/>
    <s v="3520 EAST AVENUE M PALMDALE CA 93550"/>
    <m/>
    <m/>
    <m/>
    <x v="35"/>
    <n v="4"/>
  </r>
  <r>
    <n v="202"/>
    <x v="209"/>
    <x v="10"/>
    <d v="2019-05-21T00:00:00"/>
    <x v="186"/>
    <s v="Modesto"/>
    <x v="14"/>
    <s v="Stanislaus"/>
    <x v="0"/>
    <s v="Biogas Capture and Production "/>
    <x v="207"/>
    <n v="73193"/>
    <n v="72566.25"/>
    <n v="868017.37"/>
    <n v="0.99144084997218762"/>
    <n v="17580"/>
    <n v="93692"/>
    <n v="38079"/>
    <n v="2"/>
    <n v="0"/>
    <x v="1"/>
    <s v="4848 Jackson Rd. Modesto, CA 95358"/>
    <m/>
    <m/>
    <m/>
    <x v="3"/>
    <n v="38"/>
  </r>
  <r>
    <n v="203"/>
    <x v="210"/>
    <x v="10"/>
    <d v="2019-05-21T00:00:00"/>
    <x v="187"/>
    <s v="Escondido"/>
    <x v="7"/>
    <s v="San Diego"/>
    <x v="0"/>
    <s v="Biogas Capture and Production "/>
    <x v="208"/>
    <n v="1272131"/>
    <n v="1259668.4099999999"/>
    <n v="15037783"/>
    <n v="0.98823667262653347"/>
    <n v="192942"/>
    <n v="2749888"/>
    <n v="1670707"/>
    <n v="127"/>
    <n v="12"/>
    <x v="1"/>
    <s v="1044 W. Washington Ave. Escondido 92025"/>
    <m/>
    <m/>
    <m/>
    <x v="26"/>
    <n v="16"/>
  </r>
  <r>
    <n v="26"/>
    <x v="211"/>
    <x v="10"/>
    <d v="2019-05-21T00:00:00"/>
    <x v="188"/>
    <s v="Napa"/>
    <x v="32"/>
    <s v="Napa"/>
    <x v="2"/>
    <s v="Advanced Packaging Label Production"/>
    <x v="209"/>
    <n v="589000"/>
    <n v="359016.14"/>
    <n v="4294451.46"/>
    <n v="0.60953457403774913"/>
    <s v="N/A"/>
    <n v="1071413"/>
    <n v="482413"/>
    <n v="59"/>
    <n v="4"/>
    <x v="2"/>
    <s v="535 Airpark Road, Napa 94558"/>
    <m/>
    <m/>
    <m/>
    <x v="12"/>
    <n v="12"/>
  </r>
  <r>
    <n v="273"/>
    <x v="212"/>
    <x v="10"/>
    <d v="2019-05-21T00:00:00"/>
    <x v="189"/>
    <s v="Taft"/>
    <x v="1"/>
    <s v="Kern"/>
    <x v="2"/>
    <s v="Fertilizer Production "/>
    <x v="169"/>
    <n v="20000000"/>
    <n v="0"/>
    <n v="0"/>
    <n v="0"/>
    <s v="N/A"/>
    <n v="41686059"/>
    <n v="21686059"/>
    <n v="120"/>
    <n v="17"/>
    <x v="0"/>
    <s v="South Kern Industrial Center, 19763 South Lake Rd. Taft 93763"/>
    <m/>
    <m/>
    <m/>
    <x v="29"/>
    <n v="37"/>
  </r>
  <r>
    <n v="27"/>
    <x v="213"/>
    <x v="10"/>
    <d v="2019-06-18T00:00:00"/>
    <x v="190"/>
    <s v="Marina"/>
    <x v="6"/>
    <s v="Monterey"/>
    <x v="1"/>
    <s v="Electric Vertical Take-Off and Landing (eVTOL) Aircraft Manufacturing"/>
    <x v="210"/>
    <n v="6142399"/>
    <n v="2834350.88"/>
    <n v="33903718.630000003"/>
    <n v="0.4614403543854313"/>
    <n v="151181"/>
    <n v="31297045"/>
    <n v="25305827"/>
    <n v="1457"/>
    <n v="85"/>
    <x v="2"/>
    <s v="781 Neeson Rd. Marina, CA 93933"/>
    <m/>
    <m/>
    <m/>
    <x v="7"/>
    <n v="12"/>
  </r>
  <r>
    <n v="28"/>
    <x v="214"/>
    <x v="10"/>
    <d v="2019-06-18T00:00:00"/>
    <x v="191"/>
    <s v="Cantua Creek"/>
    <x v="9"/>
    <s v="Fresno"/>
    <x v="2"/>
    <s v="Pistachio Processing and Production"/>
    <x v="211"/>
    <n v="6620794"/>
    <n v="6016575.9299999997"/>
    <n v="71800895.129999995"/>
    <n v="0.90662160295772132"/>
    <s v="N/A"/>
    <n v="15571185"/>
    <n v="8950391"/>
    <n v="192"/>
    <n v="14"/>
    <x v="2"/>
    <s v="34411 W Kamm Ave. Cantua Creek, CA 93608"/>
    <m/>
    <m/>
    <m/>
    <x v="21"/>
    <n v="12"/>
  </r>
  <r>
    <n v="29"/>
    <x v="215"/>
    <x v="10"/>
    <d v="2019-06-18T00:00:00"/>
    <x v="192"/>
    <s v="Irvine"/>
    <x v="20"/>
    <s v="Orange"/>
    <x v="2"/>
    <s v="Cardiovascular Technology Manufacturing"/>
    <x v="169"/>
    <n v="20000000"/>
    <n v="15719676"/>
    <n v="186467025.74000001"/>
    <n v="0.77943217007179433"/>
    <s v="N/A"/>
    <n v="20979059"/>
    <n v="979059"/>
    <n v="1064"/>
    <n v="48"/>
    <x v="2"/>
    <s v="1 Edwards Way Irvine, CA 92614"/>
    <m/>
    <m/>
    <m/>
    <x v="9"/>
    <n v="17"/>
  </r>
  <r>
    <n v="30"/>
    <x v="216"/>
    <x v="10"/>
    <d v="2019-06-18T00:00:00"/>
    <x v="193"/>
    <s v="Stockton"/>
    <x v="5"/>
    <s v="San Joaquin"/>
    <x v="3"/>
    <s v="Glass Recycling and Pozzolan Manufacturing"/>
    <x v="212"/>
    <n v="1285002"/>
    <n v="350351.93"/>
    <n v="4180610.9"/>
    <n v="0.27198329537942534"/>
    <n v="231501"/>
    <n v="1672361"/>
    <n v="618859"/>
    <n v="28"/>
    <n v="4"/>
    <x v="2"/>
    <s v="713A W Luce Ave. Stockton, CA 95203"/>
    <m/>
    <m/>
    <m/>
    <x v="13"/>
    <n v="5"/>
  </r>
  <r>
    <n v="31"/>
    <x v="217"/>
    <x v="10"/>
    <d v="2019-06-18T00:00:00"/>
    <x v="194"/>
    <s v="Modesto"/>
    <x v="14"/>
    <s v="Stanislaus"/>
    <x v="2"/>
    <s v="Pre-Engineered Structural Shell Production"/>
    <x v="213"/>
    <n v="1734700"/>
    <n v="1066113.21"/>
    <n v="12747479.41"/>
    <n v="0.61433635710843371"/>
    <s v="N/A"/>
    <n v="13737134"/>
    <n v="12002434"/>
    <n v="268"/>
    <n v="17"/>
    <x v="2"/>
    <s v="945 E Whitmore Ave. Modesto, CA 95358"/>
    <m/>
    <m/>
    <m/>
    <x v="3"/>
    <n v="33"/>
  </r>
  <r>
    <n v="32"/>
    <x v="218"/>
    <x v="10"/>
    <d v="2019-07-16T00:00:00"/>
    <x v="195"/>
    <s v="San Carlos"/>
    <x v="15"/>
    <s v="San Mateo"/>
    <x v="0"/>
    <s v="Organics and Municipal Solid Waste"/>
    <x v="214"/>
    <n v="941336"/>
    <n v="87675.24"/>
    <n v="1048746.8899999999"/>
    <n v="9.3139155417406735E-2"/>
    <n v="69820"/>
    <n v="1932190"/>
    <n v="1060674"/>
    <n v="22"/>
    <n v="2"/>
    <x v="2"/>
    <s v="333 Shoreway Rd. San Carlos, CA 94070"/>
    <m/>
    <m/>
    <m/>
    <x v="28"/>
    <n v="10"/>
  </r>
  <r>
    <n v="33"/>
    <x v="219"/>
    <x v="10"/>
    <d v="2019-07-16T00:00:00"/>
    <x v="196"/>
    <s v="Newark"/>
    <x v="3"/>
    <s v="Alameda"/>
    <x v="2"/>
    <s v="Biopharmaceutical Manufacturing"/>
    <x v="215"/>
    <n v="3038954"/>
    <n v="2094960.48"/>
    <n v="24965883.16"/>
    <n v="0.68679799390005203"/>
    <s v="N/A"/>
    <n v="6892248"/>
    <n v="3853294"/>
    <n v="206"/>
    <n v="12"/>
    <x v="2"/>
    <m/>
    <m/>
    <m/>
    <m/>
    <x v="2"/>
    <n v="14"/>
  </r>
  <r>
    <n v="34"/>
    <x v="220"/>
    <x v="10"/>
    <d v="2019-07-16T00:00:00"/>
    <x v="197"/>
    <s v="Hanford"/>
    <x v="24"/>
    <s v="Kings"/>
    <x v="0"/>
    <s v="Dairy Biogas Production"/>
    <x v="216"/>
    <n v="1380095"/>
    <n v="1042853.31"/>
    <n v="12422389.109999999"/>
    <n v="0.75249285647868969"/>
    <n v="451076"/>
    <n v="7864837"/>
    <n v="6935818"/>
    <n v="31"/>
    <n v="2"/>
    <x v="2"/>
    <s v="15808 7th Ave. Hanford, CA 93230"/>
    <m/>
    <m/>
    <m/>
    <x v="1"/>
    <n v="13"/>
  </r>
  <r>
    <n v="35"/>
    <x v="221"/>
    <x v="11"/>
    <d v="2020-01-21T00:00:00"/>
    <x v="121"/>
    <s v="Stockton"/>
    <x v="5"/>
    <s v="San Joaquin"/>
    <x v="2"/>
    <s v="Advanced Food Production"/>
    <x v="217"/>
    <n v="465509"/>
    <n v="333565.2"/>
    <n v="3954311"/>
    <n v="0.71014792327701204"/>
    <s v="N/A"/>
    <n v="2711411"/>
    <n v="2245902"/>
    <n v="61"/>
    <n v="4"/>
    <x v="2"/>
    <s v="1718 Boeing Way Stockton, CA 95206"/>
    <s v="2651 S Airport Way Stockton, CA 95206"/>
    <m/>
    <m/>
    <x v="13"/>
    <n v="8"/>
  </r>
  <r>
    <n v="36"/>
    <x v="222"/>
    <x v="11"/>
    <d v="2020-01-21T00:00:00"/>
    <x v="198"/>
    <s v="Highland"/>
    <x v="19"/>
    <s v="San Bernardino"/>
    <x v="0"/>
    <s v="Biogas Capture and Production"/>
    <x v="218"/>
    <n v="5043421"/>
    <n v="2358906.89"/>
    <n v="28158642.609999999"/>
    <n v="0.46675909378729613"/>
    <n v="729069"/>
    <n v="7918079"/>
    <n v="3603727"/>
    <n v="79"/>
    <n v="12"/>
    <x v="2"/>
    <s v="25376 5th Street Highland, CA 92410"/>
    <s v="25318 5th Street Highland, CA 92410"/>
    <m/>
    <m/>
    <x v="61"/>
    <n v="33"/>
  </r>
  <r>
    <n v="275"/>
    <x v="223"/>
    <x v="11"/>
    <d v="2020-01-21T00:00:00"/>
    <x v="67"/>
    <s v="Paramount"/>
    <x v="0"/>
    <s v="Los Angeles"/>
    <x v="0"/>
    <s v="Renewable Diesel Production"/>
    <x v="219"/>
    <n v="10000000"/>
    <n v="0"/>
    <n v="0"/>
    <n v="0"/>
    <n v="5644576"/>
    <n v="69745006"/>
    <n v="65389582"/>
    <n v="532"/>
    <n v="28"/>
    <x v="0"/>
    <s v="14700 Downey Ave. Paramount, CA 90723"/>
    <m/>
    <m/>
    <m/>
    <x v="34"/>
    <n v="5"/>
  </r>
  <r>
    <n v="37"/>
    <x v="224"/>
    <x v="11"/>
    <d v="2020-01-21T00:00:00"/>
    <x v="199"/>
    <s v="Merced"/>
    <x v="18"/>
    <s v="Merced"/>
    <x v="0"/>
    <s v="Dairy Biogas Production"/>
    <x v="220"/>
    <n v="2668725"/>
    <n v="1747475.71"/>
    <n v="20766790.079999998"/>
    <n v="0.6505368551163625"/>
    <n v="437234"/>
    <n v="7835465"/>
    <n v="5603974"/>
    <n v="73"/>
    <n v="5"/>
    <x v="2"/>
    <s v=" 1550 Rahilly Rd. Merced, CA 95341"/>
    <m/>
    <m/>
    <m/>
    <x v="3"/>
    <n v="23"/>
  </r>
  <r>
    <n v="38"/>
    <x v="225"/>
    <x v="11"/>
    <d v="2020-01-21T00:00:00"/>
    <x v="200"/>
    <s v="Riverdale"/>
    <x v="9"/>
    <s v="Fresno"/>
    <x v="0"/>
    <s v="Dairy Biogas Production"/>
    <x v="221"/>
    <n v="1255431"/>
    <n v="856516.52"/>
    <n v="10189648.07"/>
    <n v="0.67853570732698709"/>
    <n v="213374"/>
    <n v="3816474"/>
    <n v="2774417"/>
    <n v="33"/>
    <n v="2"/>
    <x v="2"/>
    <s v="12103 West Elkhorn Ave Riverdale, CA 93656"/>
    <m/>
    <m/>
    <m/>
    <x v="21"/>
    <n v="12"/>
  </r>
  <r>
    <n v="39"/>
    <x v="226"/>
    <x v="11"/>
    <d v="2020-01-21T00:00:00"/>
    <x v="201"/>
    <s v="Ceres"/>
    <x v="14"/>
    <s v="Stanislaus"/>
    <x v="0"/>
    <s v="Dairy Biogas Production"/>
    <x v="222"/>
    <n v="733390"/>
    <n v="724130.91"/>
    <n v="8624153.5500000007"/>
    <n v="0.98307783719887087"/>
    <n v="86121"/>
    <n v="2157797"/>
    <n v="1510529"/>
    <n v="29"/>
    <n v="2"/>
    <x v="2"/>
    <s v="2207 Roberts Rd. Ceres, CA 95307"/>
    <m/>
    <m/>
    <m/>
    <x v="3"/>
    <n v="12"/>
  </r>
  <r>
    <n v="40"/>
    <x v="227"/>
    <x v="11"/>
    <d v="2020-03-17T00:00:00"/>
    <x v="202"/>
    <s v="Santa Clara; Sunnyvale"/>
    <x v="2"/>
    <s v="Santa Clara"/>
    <x v="2"/>
    <s v="Semiconductor and Related Industries Fabrication Equipment Manufacturing"/>
    <x v="223"/>
    <n v="9922670"/>
    <n v="8994080.6199999992"/>
    <n v="105991355.25"/>
    <n v="0.89299325329012291"/>
    <s v="N/A"/>
    <n v="20897003"/>
    <n v="10974333"/>
    <n v="3199"/>
    <n v="67"/>
    <x v="2"/>
    <s v="3050 Bowers Ave Santa Clara, CA 95054"/>
    <s v="974 E. Arques Ave Sunnyvale, CA 94085"/>
    <m/>
    <m/>
    <x v="2"/>
    <n v="4"/>
  </r>
  <r>
    <n v="41"/>
    <x v="228"/>
    <x v="11"/>
    <d v="2020-03-17T00:00:00"/>
    <x v="203"/>
    <s v="Bakersfield"/>
    <x v="1"/>
    <s v="Kern"/>
    <x v="0"/>
    <s v="Renewable Diesel Production"/>
    <x v="219"/>
    <n v="10000000"/>
    <n v="5057394.4800000004"/>
    <n v="59827679.869999997"/>
    <n v="0.50015940739437326"/>
    <n v="3361461"/>
    <n v="17223213"/>
    <n v="10584674"/>
    <n v="161"/>
    <n v="12"/>
    <x v="2"/>
    <s v="6451 Rosedale Hwy Bakersfield, CA 93308"/>
    <m/>
    <m/>
    <m/>
    <x v="29"/>
    <n v="10"/>
  </r>
  <r>
    <n v="42"/>
    <x v="229"/>
    <x v="11"/>
    <d v="2020-03-17T00:00:00"/>
    <x v="204"/>
    <s v="San Diego"/>
    <x v="7"/>
    <s v="San Diego"/>
    <x v="2"/>
    <s v="Insulin Pumps and Related Products Manufacturing"/>
    <x v="224"/>
    <n v="5016000"/>
    <n v="608892.82999999996"/>
    <n v="7239698.5999999996"/>
    <n v="0.12066164333333333"/>
    <s v="N/A"/>
    <n v="5767662"/>
    <n v="751662"/>
    <n v="676"/>
    <n v="34"/>
    <x v="2"/>
    <s v="11075 Roselle Street San Diego, CA 92121"/>
    <m/>
    <m/>
    <m/>
    <x v="16"/>
    <n v="12"/>
  </r>
  <r>
    <n v="43"/>
    <x v="230"/>
    <x v="11"/>
    <d v="2020-03-17T00:00:00"/>
    <x v="205"/>
    <s v="Long Beach"/>
    <x v="8"/>
    <s v="Los Angeles"/>
    <x v="2"/>
    <s v="Aerospace Manufacturing"/>
    <x v="225"/>
    <n v="1504893"/>
    <n v="669584.11"/>
    <n v="7907746.4500000002"/>
    <n v="0.43929218194279029"/>
    <s v="N/A"/>
    <n v="5301512"/>
    <n v="3796619"/>
    <n v="707"/>
    <n v="16"/>
    <x v="2"/>
    <s v="4022 E Conant St. Long Beach, CA 90808"/>
    <s v="3500 Deer Creek Rd. Palo Alto, CA 94304"/>
    <m/>
    <m/>
    <x v="52"/>
    <n v="14"/>
  </r>
  <r>
    <n v="44"/>
    <x v="231"/>
    <x v="11"/>
    <d v="2020-03-17T00:00:00"/>
    <x v="165"/>
    <s v="Gilroy"/>
    <x v="2"/>
    <s v="Santa Clara"/>
    <x v="3"/>
    <s v="Mixed Organics"/>
    <x v="226"/>
    <n v="2039437"/>
    <n v="0"/>
    <n v="0"/>
    <n v="0"/>
    <n v="64373"/>
    <n v="7133532"/>
    <n v="5158468"/>
    <n v="70"/>
    <n v="6"/>
    <x v="2"/>
    <s v="675 Los Esteros Road San Jose, CA 95134"/>
    <m/>
    <m/>
    <m/>
    <x v="2"/>
    <n v="14"/>
  </r>
  <r>
    <n v="204"/>
    <x v="232"/>
    <x v="11"/>
    <d v="2020-03-17T00:00:00"/>
    <x v="206"/>
    <s v="Fremont; Livermore"/>
    <x v="3"/>
    <s v="Alameda"/>
    <x v="2"/>
    <s v="Semiconductor Fabrication Equipment Manufacturing"/>
    <x v="219"/>
    <n v="10000000"/>
    <n v="10071138"/>
    <n v="119617223.04000001"/>
    <n v="0.99999999197440004"/>
    <s v="N/A"/>
    <n v="23229619"/>
    <n v="13229619"/>
    <n v="2685"/>
    <n v="68"/>
    <x v="1"/>
    <s v="4650 Cushing Pkwy Fremont, CA 94538"/>
    <s v="1 Portola Ave Livermore, CA 94551"/>
    <m/>
    <m/>
    <x v="2"/>
    <n v="16"/>
  </r>
  <r>
    <n v="45"/>
    <x v="233"/>
    <x v="11"/>
    <d v="2020-03-17T00:00:00"/>
    <x v="70"/>
    <s v="Palmdale"/>
    <x v="8"/>
    <s v="Los Angeles"/>
    <x v="2"/>
    <s v="Aerospace Manufacturing"/>
    <x v="219"/>
    <n v="10000000"/>
    <n v="3228282.95"/>
    <n v="38303439.280000001"/>
    <n v="0.32021675473759531"/>
    <s v="N/A"/>
    <n v="20464377"/>
    <n v="10464377"/>
    <n v="2830"/>
    <n v="80"/>
    <x v="2"/>
    <s v="1011 Lockheed Way Palmdale, CA 93559"/>
    <m/>
    <m/>
    <m/>
    <x v="35"/>
    <n v="16"/>
  </r>
  <r>
    <n v="46"/>
    <x v="234"/>
    <x v="11"/>
    <d v="2020-03-17T00:00:00"/>
    <x v="207"/>
    <s v="Chino"/>
    <x v="19"/>
    <s v="San Bernardino"/>
    <x v="0"/>
    <s v="Wastewater and Food Waste Biogas Capture and Production"/>
    <x v="227"/>
    <n v="6385136"/>
    <n v="4322854.88"/>
    <n v="51517003.840000004"/>
    <n v="0.67450741388558455"/>
    <n v="127703"/>
    <n v="9416157"/>
    <n v="3158724"/>
    <n v="323"/>
    <n v="57"/>
    <x v="2"/>
    <s v="6063 Kimball Ave Chino, CA 91708"/>
    <m/>
    <m/>
    <m/>
    <x v="58"/>
    <n v="16"/>
  </r>
  <r>
    <n v="205"/>
    <x v="235"/>
    <x v="11"/>
    <d v="2020-03-17T00:00:00"/>
    <x v="208"/>
    <s v="Williams"/>
    <x v="34"/>
    <s v="Colusa "/>
    <x v="0"/>
    <s v="Biomass Processing and Fuel Production"/>
    <x v="228"/>
    <n v="1060048"/>
    <n v="1075613.03"/>
    <n v="12680000"/>
    <n v="1"/>
    <n v="897448"/>
    <n v="2045500"/>
    <n v="1882900"/>
    <n v="15"/>
    <n v="2"/>
    <x v="1"/>
    <s v="6133 Abel Road Williams, CA 95987"/>
    <m/>
    <m/>
    <m/>
    <x v="25"/>
    <n v="1"/>
  </r>
  <r>
    <n v="47"/>
    <x v="236"/>
    <x v="11"/>
    <d v="2020-03-17T00:00:00"/>
    <x v="209"/>
    <s v="Burney"/>
    <x v="35"/>
    <s v="Shasta"/>
    <x v="0"/>
    <s v="Biomass Processing and Fuel Production"/>
    <x v="228"/>
    <n v="1060048"/>
    <n v="117651.33"/>
    <n v="1407312.54"/>
    <n v="0.11098679337539433"/>
    <n v="897448"/>
    <n v="2061725"/>
    <n v="1899124"/>
    <n v="15"/>
    <n v="2"/>
    <x v="2"/>
    <s v="24339 Highway 89N Burney, CA 96013"/>
    <m/>
    <m/>
    <m/>
    <x v="63"/>
    <n v="20"/>
  </r>
  <r>
    <n v="48"/>
    <x v="237"/>
    <x v="11"/>
    <d v="2020-03-17T00:00:00"/>
    <x v="210"/>
    <s v="Kerman"/>
    <x v="9"/>
    <s v="Fresno"/>
    <x v="0"/>
    <s v="Dairy Biogas Production"/>
    <x v="229"/>
    <n v="800317"/>
    <n v="527889.76"/>
    <n v="6252497.5599999996"/>
    <n v="0.65312718357659993"/>
    <n v="94401"/>
    <n v="1358931"/>
    <n v="653015"/>
    <n v="70"/>
    <n v="7"/>
    <x v="2"/>
    <s v="24387 W Whitesbridge Ave Kerman, CA 93630"/>
    <m/>
    <m/>
    <m/>
    <x v="21"/>
    <n v="13"/>
  </r>
  <r>
    <n v="276"/>
    <x v="238"/>
    <x v="11"/>
    <d v="2020-03-17T00:00:00"/>
    <x v="211"/>
    <s v="Madera"/>
    <x v="21"/>
    <s v="Madera"/>
    <x v="0"/>
    <s v="Dairy Biogas Production"/>
    <x v="230"/>
    <n v="704937"/>
    <n v="0"/>
    <n v="0"/>
    <n v="0"/>
    <n v="87376"/>
    <n v="1196391"/>
    <n v="578830"/>
    <n v="70"/>
    <n v="7"/>
    <x v="0"/>
    <s v="13668 Avenue 13 Madera, CA 93637"/>
    <m/>
    <m/>
    <m/>
    <x v="36"/>
    <n v="10"/>
  </r>
  <r>
    <n v="49"/>
    <x v="239"/>
    <x v="11"/>
    <d v="2020-03-17T00:00:00"/>
    <x v="212"/>
    <s v="Tulare"/>
    <x v="16"/>
    <s v="Tulare"/>
    <x v="0"/>
    <s v="Lakeside Pipeline"/>
    <x v="231"/>
    <n v="4386597"/>
    <n v="2188398.35"/>
    <n v="26091623.390000001"/>
    <n v="0.49725554297279367"/>
    <n v="585588"/>
    <n v="13489899"/>
    <n v="9688890"/>
    <n v="243"/>
    <n v="20"/>
    <x v="2"/>
    <s v="17297 Road 96 Tulare, CA 93274"/>
    <m/>
    <m/>
    <m/>
    <x v="19"/>
    <n v="21"/>
  </r>
  <r>
    <n v="50"/>
    <x v="240"/>
    <x v="11"/>
    <d v="2020-03-17T00:00:00"/>
    <x v="213"/>
    <s v="Visalia"/>
    <x v="16"/>
    <s v="Tulare"/>
    <x v="0"/>
    <s v="Dairy Biogas Production"/>
    <x v="232"/>
    <n v="3137425"/>
    <n v="1374311"/>
    <n v="16377846.15"/>
    <n v="0.43640492623666921"/>
    <n v="340070"/>
    <n v="8030185"/>
    <n v="5232829"/>
    <n v="184"/>
    <n v="16"/>
    <x v="2"/>
    <s v="6656 Ave 328 Visalia, CA 93291"/>
    <m/>
    <m/>
    <m/>
    <x v="19"/>
    <n v="12"/>
  </r>
  <r>
    <n v="51"/>
    <x v="241"/>
    <x v="11"/>
    <d v="2020-03-17T00:00:00"/>
    <x v="214"/>
    <s v="Buttonwillow"/>
    <x v="1"/>
    <s v="Kern"/>
    <x v="0"/>
    <s v="Dairy Biogas Production"/>
    <x v="233"/>
    <n v="1765885"/>
    <n v="802609.54"/>
    <n v="9469815.1300000008"/>
    <n v="0.44831703753514179"/>
    <n v="191126"/>
    <n v="4508054"/>
    <n v="2933294"/>
    <n v="110"/>
    <n v="9"/>
    <x v="2"/>
    <s v="6041 Brandt Rd. Buttonwillow, CA 93206"/>
    <m/>
    <m/>
    <m/>
    <x v="1"/>
    <n v="39"/>
  </r>
  <r>
    <n v="206"/>
    <x v="242"/>
    <x v="11"/>
    <d v="2020-03-17T00:00:00"/>
    <x v="37"/>
    <s v="Fremont"/>
    <x v="3"/>
    <s v="Alameda"/>
    <x v="1"/>
    <s v="Electric Vehicle Manufacturing"/>
    <x v="219"/>
    <n v="10000000"/>
    <n v="10050754.68"/>
    <n v="119607839.37"/>
    <n v="0.9999215444926226"/>
    <n v="5346992"/>
    <n v="49321388"/>
    <n v="44668380"/>
    <n v="3224"/>
    <n v="57"/>
    <x v="1"/>
    <s v="45500 Fremont Blvd. Fremont, CA 94538"/>
    <m/>
    <m/>
    <m/>
    <x v="2"/>
    <n v="33"/>
  </r>
  <r>
    <n v="207"/>
    <x v="243"/>
    <x v="11"/>
    <d v="2020-03-17T00:00:00"/>
    <x v="215"/>
    <s v="Bakersfield"/>
    <x v="1"/>
    <s v="Kern"/>
    <x v="2"/>
    <s v="Metal Products Manufacturing"/>
    <x v="234"/>
    <n v="785839.99999999988"/>
    <n v="786354.26"/>
    <n v="9387468.5500000007"/>
    <n v="0.99866686702127672"/>
    <s v="N/A"/>
    <n v="868564"/>
    <n v="82724"/>
    <n v="64"/>
    <n v="5"/>
    <x v="1"/>
    <s v="1201 Citation Way. Bakersfield, CA 93308"/>
    <m/>
    <m/>
    <m/>
    <x v="29"/>
    <n v="10"/>
  </r>
  <r>
    <n v="52"/>
    <x v="244"/>
    <x v="11"/>
    <d v="2020-03-17T00:00:00"/>
    <x v="183"/>
    <s v="Sunnyvale"/>
    <x v="2"/>
    <s v="Santa Clara"/>
    <x v="2"/>
    <s v="Advanced Robotic Surgical Systems and Tools"/>
    <x v="235"/>
    <n v="6897000"/>
    <n v="1131913.28"/>
    <n v="13515169.720000001"/>
    <n v="0.16382023903030304"/>
    <s v="N/A"/>
    <n v="20416918"/>
    <n v="13519918"/>
    <n v="2064"/>
    <n v="56"/>
    <x v="2"/>
    <s v="950 Kifer Road Sunnyvale, CA 94086"/>
    <m/>
    <m/>
    <m/>
    <x v="8"/>
    <n v="10"/>
  </r>
  <r>
    <n v="53"/>
    <x v="245"/>
    <x v="12"/>
    <d v="2021-03-16T00:00:00"/>
    <x v="216"/>
    <s v="Pittsburg"/>
    <x v="33"/>
    <s v="Contra Costa"/>
    <x v="3"/>
    <s v="Mixed Recycling"/>
    <x v="236"/>
    <n v="986000"/>
    <n v="762433"/>
    <n v="8969800"/>
    <n v="0.77325862068965512"/>
    <n v="311144"/>
    <n v="2304863"/>
    <n v="1630007"/>
    <n v="120"/>
    <n v="10"/>
    <x v="2"/>
    <s v="1300 Loveridge Road, Pittsburg 94565"/>
    <m/>
    <m/>
    <m/>
    <x v="65"/>
    <n v="12"/>
  </r>
  <r>
    <n v="208"/>
    <x v="246"/>
    <x v="12"/>
    <d v="2021-03-16T00:00:00"/>
    <x v="109"/>
    <s v="Lemon Grove"/>
    <x v="7"/>
    <s v="San Diego"/>
    <x v="3"/>
    <s v="Mixed Recycling"/>
    <x v="237"/>
    <n v="1246055"/>
    <n v="1193331.1399999999"/>
    <n v="14274295.91"/>
    <n v="0.97372497198739871"/>
    <n v="303927"/>
    <n v="2113570"/>
    <n v="1171442"/>
    <n v="104"/>
    <n v="9"/>
    <x v="1"/>
    <s v=" 6750 Federal Blvd, Lemon Grove 91945"/>
    <m/>
    <m/>
    <m/>
    <x v="64"/>
    <n v="3"/>
  </r>
  <r>
    <n v="54"/>
    <x v="247"/>
    <x v="12"/>
    <d v="2021-03-16T00:00:00"/>
    <x v="217"/>
    <s v="Santa Rosa"/>
    <x v="36"/>
    <s v="Sonoma"/>
    <x v="3"/>
    <s v="Mixed Recycling"/>
    <x v="238"/>
    <n v="1297613"/>
    <n v="0"/>
    <n v="0"/>
    <n v="0"/>
    <n v="140202"/>
    <n v="1514673"/>
    <n v="357263"/>
    <n v="77"/>
    <n v="9"/>
    <x v="2"/>
    <s v="3417 Standish Avenue, Santa Rosa 95407"/>
    <m/>
    <m/>
    <m/>
    <x v="37"/>
    <n v="5"/>
  </r>
  <r>
    <n v="55"/>
    <x v="248"/>
    <x v="12"/>
    <d v="2021-03-16T00:00:00"/>
    <x v="56"/>
    <s v="South San Francisco"/>
    <x v="15"/>
    <s v="San Mateo"/>
    <x v="3"/>
    <s v="Mixed Recycling"/>
    <x v="199"/>
    <n v="467500"/>
    <n v="322208.43"/>
    <n v="3790687.43"/>
    <n v="0.68921589636363645"/>
    <n v="61252"/>
    <n v="1894035"/>
    <n v="1487787"/>
    <n v="36"/>
    <n v="4"/>
    <x v="2"/>
    <s v="500 East Jamie Court, South San Francisco 94080"/>
    <m/>
    <m/>
    <m/>
    <x v="28"/>
    <n v="7"/>
  </r>
  <r>
    <n v="56"/>
    <x v="249"/>
    <x v="12"/>
    <d v="2021-03-16T00:00:00"/>
    <x v="218"/>
    <s v="Hanford"/>
    <x v="24"/>
    <s v="Kings"/>
    <x v="0"/>
    <s v="Dairy Biogas Production "/>
    <x v="239"/>
    <n v="678568"/>
    <n v="0"/>
    <n v="0"/>
    <n v="0"/>
    <n v="143388"/>
    <n v="761158"/>
    <n v="225978"/>
    <n v="47"/>
    <n v="5"/>
    <x v="2"/>
    <s v="5411 Flint Ave, Hanford 93230"/>
    <m/>
    <m/>
    <m/>
    <x v="1"/>
    <n v="10"/>
  </r>
  <r>
    <n v="57"/>
    <x v="250"/>
    <x v="12"/>
    <d v="2021-03-16T00:00:00"/>
    <x v="219"/>
    <s v="Hanford"/>
    <x v="24"/>
    <s v="Kings"/>
    <x v="0"/>
    <s v="Dairy Biogas Production "/>
    <x v="240"/>
    <n v="698407"/>
    <n v="0"/>
    <n v="0"/>
    <n v="0"/>
    <n v="163244"/>
    <n v="849582"/>
    <n v="314419"/>
    <n v="47"/>
    <n v="5"/>
    <x v="2"/>
    <s v="9423 Idaho Ave, Hanford 93230"/>
    <m/>
    <m/>
    <m/>
    <x v="1"/>
    <n v="36"/>
  </r>
  <r>
    <n v="58"/>
    <x v="251"/>
    <x v="12"/>
    <d v="2021-03-16T00:00:00"/>
    <x v="220"/>
    <s v="Corcoran"/>
    <x v="24"/>
    <s v="Kings"/>
    <x v="0"/>
    <s v="Dairy Biogas Production "/>
    <x v="241"/>
    <n v="746693"/>
    <n v="0"/>
    <n v="0"/>
    <n v="0"/>
    <n v="169593"/>
    <n v="887199"/>
    <n v="310098"/>
    <n v="47"/>
    <n v="6"/>
    <x v="2"/>
    <s v="36569 6th Ave, Corcoran 93212"/>
    <m/>
    <m/>
    <m/>
    <x v="1"/>
    <n v="13"/>
  </r>
  <r>
    <n v="59"/>
    <x v="252"/>
    <x v="12"/>
    <d v="2021-03-16T00:00:00"/>
    <x v="221"/>
    <s v="Crows Landing"/>
    <x v="14"/>
    <s v="Stanislaus"/>
    <x v="0"/>
    <s v="Dairy Biogas Production "/>
    <x v="242"/>
    <n v="1152761"/>
    <n v="85233.47"/>
    <n v="1002746.71"/>
    <n v="7.3938566822175963E-2"/>
    <n v="1237725"/>
    <n v="6228632"/>
    <n v="6313597"/>
    <n v="31"/>
    <n v="2"/>
    <x v="2"/>
    <s v="825 Ruble Road, Crows Landing 95313"/>
    <m/>
    <m/>
    <m/>
    <x v="3"/>
    <s v="5,13,10"/>
  </r>
  <r>
    <n v="60"/>
    <x v="253"/>
    <x v="12"/>
    <d v="2021-03-16T00:00:00"/>
    <x v="222"/>
    <s v="Goleta"/>
    <x v="17"/>
    <s v="Santa Barbara"/>
    <x v="0"/>
    <s v="Landfill Gas to Renewable Natural Gas Production"/>
    <x v="243"/>
    <n v="956463"/>
    <n v="0"/>
    <n v="0"/>
    <n v="0"/>
    <n v="736177"/>
    <n v="2189741"/>
    <n v="1969455"/>
    <n v="12"/>
    <n v="1"/>
    <x v="2"/>
    <s v="14470 Calle Real, Goleta 93117"/>
    <m/>
    <m/>
    <m/>
    <x v="31"/>
    <n v="12"/>
  </r>
  <r>
    <n v="61"/>
    <x v="254"/>
    <x v="12"/>
    <d v="2021-03-16T00:00:00"/>
    <x v="149"/>
    <s v="San Jose"/>
    <x v="2"/>
    <s v="Santa Clara"/>
    <x v="2"/>
    <s v="Electric Vehicle Battery Manufacturing"/>
    <x v="244"/>
    <n v="1699943"/>
    <n v="1697182.13"/>
    <n v="19966848.579999998"/>
    <n v="0.99837572483042303"/>
    <s v="N/A"/>
    <n v="2040086"/>
    <n v="340143"/>
    <n v="474"/>
    <n v="39"/>
    <x v="2"/>
    <s v="1730 Technology Drive, San Jose 95110"/>
    <m/>
    <m/>
    <m/>
    <x v="2"/>
    <n v="5"/>
  </r>
  <r>
    <n v="62"/>
    <x v="255"/>
    <x v="12"/>
    <d v="2021-03-16T00:00:00"/>
    <x v="223"/>
    <s v="Long Beach"/>
    <x v="8"/>
    <s v="Los Angeles"/>
    <x v="2"/>
    <s v="Aerospace Manufacturing"/>
    <x v="245"/>
    <n v="547733"/>
    <n v="129324.47"/>
    <n v="1521464.39"/>
    <n v="0.23610847960426576"/>
    <s v="N/A"/>
    <n v="2213498"/>
    <n v="1665765"/>
    <n v="55"/>
    <n v="3"/>
    <x v="2"/>
    <s v="3881 McGowen Street, Long Beach 90808"/>
    <m/>
    <m/>
    <m/>
    <x v="52"/>
    <n v="39"/>
  </r>
  <r>
    <n v="209"/>
    <x v="256"/>
    <x v="12"/>
    <d v="2021-03-16T00:00:00"/>
    <x v="206"/>
    <s v="Fremont; Livermore"/>
    <x v="3"/>
    <s v="Alameda"/>
    <x v="2"/>
    <s v="Semiconductor Fabrication Equipment Manufacturing"/>
    <x v="246"/>
    <n v="1946500"/>
    <n v="1946499.97"/>
    <n v="22899999.59"/>
    <n v="0.99999998209606988"/>
    <s v="N/A"/>
    <n v="6790103"/>
    <n v="4843603"/>
    <n v="2909"/>
    <n v="24"/>
    <x v="1"/>
    <s v="4650 Cushing Pkwy Fremont, CA 94538"/>
    <s v="1 Portola Ave Livermore, CA 94551"/>
    <m/>
    <m/>
    <x v="2"/>
    <n v="38"/>
  </r>
  <r>
    <n v="63"/>
    <x v="257"/>
    <x v="12"/>
    <d v="2021-03-16T00:00:00"/>
    <x v="202"/>
    <s v="Santa Clara; Sunnyvale"/>
    <x v="2"/>
    <s v="Santa Clara"/>
    <x v="2"/>
    <s v="Semiconductor and Related Industries Fabrication Equipment Manufacturing"/>
    <x v="247"/>
    <n v="1974125"/>
    <n v="533630"/>
    <n v="6278000"/>
    <n v="0.27031216361679222"/>
    <s v="N/A"/>
    <n v="6657625"/>
    <n v="4683500"/>
    <n v="3599"/>
    <n v="22"/>
    <x v="2"/>
    <s v="3050 Bowers Avenue, Santa Clara 95054"/>
    <m/>
    <m/>
    <m/>
    <x v="2"/>
    <n v="14"/>
  </r>
  <r>
    <n v="277"/>
    <x v="258"/>
    <x v="12"/>
    <d v="2021-03-16T00:00:00"/>
    <x v="224"/>
    <s v="Vernon"/>
    <x v="8"/>
    <s v="Los Angeles"/>
    <x v="2"/>
    <s v="Plastic Recycling and Thermoform Product Manufacturing"/>
    <x v="248"/>
    <n v="1360686"/>
    <n v="0"/>
    <n v="0"/>
    <n v="0"/>
    <s v="N/A"/>
    <n v="5246166"/>
    <n v="3885481"/>
    <n v="32"/>
    <n v="2"/>
    <x v="0"/>
    <s v="5700 South 1st Street, Vernon 90058"/>
    <m/>
    <m/>
    <m/>
    <x v="46"/>
    <n v="14"/>
  </r>
  <r>
    <n v="278"/>
    <x v="259"/>
    <x v="12"/>
    <d v="2021-03-16T00:00:00"/>
    <x v="225"/>
    <s v="Rocklin"/>
    <x v="0"/>
    <s v="Placer"/>
    <x v="2"/>
    <s v="Fire Retardant Manufacturing"/>
    <x v="249"/>
    <n v="433011"/>
    <n v="0"/>
    <n v="0"/>
    <n v="0"/>
    <s v="N/A"/>
    <n v="3203763"/>
    <n v="2770752"/>
    <n v="35"/>
    <n v="2"/>
    <x v="0"/>
    <s v="4220 Duluth Ave Suite A, Rocklin 95765"/>
    <m/>
    <m/>
    <m/>
    <x v="60"/>
    <n v="14"/>
  </r>
  <r>
    <n v="64"/>
    <x v="260"/>
    <x v="12"/>
    <d v="2021-03-16T00:00:00"/>
    <x v="226"/>
    <s v="Rancho Cucamonga"/>
    <x v="19"/>
    <s v="San Bernardino"/>
    <x v="2"/>
    <s v="Medical Device and Component Manufacturing"/>
    <x v="250"/>
    <n v="1999908"/>
    <n v="1999908.05"/>
    <n v="23528330"/>
    <n v="1"/>
    <s v="N/A"/>
    <n v="2623298"/>
    <n v="623690"/>
    <n v="357"/>
    <n v="21"/>
    <x v="1"/>
    <s v="9595 Utica Ave, Rancho Cucamonga 91730"/>
    <m/>
    <m/>
    <m/>
    <x v="61"/>
    <n v="4"/>
  </r>
  <r>
    <n v="210"/>
    <x v="261"/>
    <x v="12"/>
    <d v="2021-03-16T00:00:00"/>
    <x v="227"/>
    <s v="Modesto"/>
    <x v="14"/>
    <s v="Stanislaus"/>
    <x v="2"/>
    <s v="Plastics Recycling"/>
    <x v="251"/>
    <n v="1508509"/>
    <n v="1490434.03"/>
    <n v="17534518"/>
    <n v="0.98801775088747956"/>
    <s v="N/A"/>
    <n v="3522497"/>
    <n v="2013988"/>
    <n v="53"/>
    <n v="5"/>
    <x v="1"/>
    <s v="5300 Claud Rd, Ste 28, Modesto 95357"/>
    <m/>
    <m/>
    <m/>
    <x v="14"/>
    <n v="7"/>
  </r>
  <r>
    <n v="65"/>
    <x v="262"/>
    <x v="12"/>
    <d v="2021-03-16T00:00:00"/>
    <x v="228"/>
    <s v="San Bernardino"/>
    <x v="19"/>
    <s v="San Bernardino"/>
    <x v="2"/>
    <s v="Rare Earth Materials Production"/>
    <x v="252"/>
    <n v="1999838"/>
    <n v="479765.32"/>
    <n v="5644297.9400000004"/>
    <n v="0.23990215450005314"/>
    <s v="N/A"/>
    <n v="4996721"/>
    <n v="2996883"/>
    <n v="670"/>
    <n v="8"/>
    <x v="2"/>
    <s v="67750 Bailey Road HC1 Box 224, San Bernardino 92366"/>
    <m/>
    <m/>
    <m/>
    <x v="54"/>
    <n v="33"/>
  </r>
  <r>
    <n v="66"/>
    <x v="263"/>
    <x v="12"/>
    <d v="2021-03-16T00:00:00"/>
    <x v="68"/>
    <s v="Bloomington"/>
    <x v="19"/>
    <s v="San Bernardino"/>
    <x v="0"/>
    <s v="Biogas Capture and Production"/>
    <x v="253"/>
    <n v="3252077"/>
    <n v="0"/>
    <n v="0"/>
    <n v="0"/>
    <n v="4876767"/>
    <n v="5647833"/>
    <n v="7272523"/>
    <n v="19"/>
    <n v="3"/>
    <x v="2"/>
    <s v="503 Santa Ana Avenue, Bloomington 92316"/>
    <m/>
    <m/>
    <m/>
    <x v="30"/>
    <n v="21"/>
  </r>
  <r>
    <n v="67"/>
    <x v="264"/>
    <x v="12"/>
    <d v="2021-03-16T00:00:00"/>
    <x v="229"/>
    <s v="Manteca"/>
    <x v="5"/>
    <s v="San Joaquin"/>
    <x v="0"/>
    <s v="Landfill Gas to Renewable Natural Gas Production"/>
    <x v="254"/>
    <n v="2241862"/>
    <n v="0"/>
    <n v="0"/>
    <n v="0"/>
    <n v="3084347"/>
    <n v="6041020"/>
    <n v="6883505"/>
    <n v="31"/>
    <n v="3"/>
    <x v="2"/>
    <s v="9999 S Austin Rd, Manteca 95336"/>
    <m/>
    <m/>
    <m/>
    <x v="13"/>
    <n v="10"/>
  </r>
  <r>
    <n v="68"/>
    <x v="265"/>
    <x v="12"/>
    <d v="2021-03-16T00:00:00"/>
    <x v="230"/>
    <s v="Pittsburg"/>
    <x v="33"/>
    <s v="Contra Costa"/>
    <x v="0"/>
    <s v="Landfill Gas to Renewable Natural Gas Production"/>
    <x v="255"/>
    <n v="2356412"/>
    <n v="2184177.85"/>
    <n v="25696210"/>
    <n v="0.92690827430936507"/>
    <n v="3231711"/>
    <n v="6286445"/>
    <n v="7161744"/>
    <n v="31"/>
    <n v="3"/>
    <x v="2"/>
    <s v="901 Bailey Road, Pittsburg 94565"/>
    <m/>
    <m/>
    <m/>
    <x v="65"/>
    <n v="16"/>
  </r>
  <r>
    <n v="69"/>
    <x v="266"/>
    <x v="12"/>
    <d v="2021-03-16T00:00:00"/>
    <x v="231"/>
    <s v="Castaic"/>
    <x v="8"/>
    <s v="Los Angeles"/>
    <x v="0"/>
    <s v="Landfill Gas to Renewable Natural Gas Production"/>
    <x v="255"/>
    <n v="2356412"/>
    <n v="0"/>
    <n v="0"/>
    <n v="0"/>
    <n v="3244711"/>
    <n v="6300673"/>
    <n v="7188972"/>
    <n v="31"/>
    <n v="3"/>
    <x v="2"/>
    <s v="29201 Henry Mayo Drive, Castaic 94565"/>
    <m/>
    <m/>
    <m/>
    <x v="21"/>
    <n v="19"/>
  </r>
  <r>
    <n v="70"/>
    <x v="267"/>
    <x v="12"/>
    <d v="2021-03-16T00:00:00"/>
    <x v="232"/>
    <s v="Lancaster"/>
    <x v="8"/>
    <s v="Los Angeles"/>
    <x v="0"/>
    <s v="Biogas Capture and Production"/>
    <x v="256"/>
    <n v="2314669"/>
    <n v="0"/>
    <n v="0"/>
    <n v="0"/>
    <n v="1678109"/>
    <n v="5215414"/>
    <n v="4578854"/>
    <n v="63"/>
    <n v="6"/>
    <x v="2"/>
    <s v="600 E Ave F, Lancaster 93535"/>
    <m/>
    <m/>
    <m/>
    <x v="35"/>
    <n v="18"/>
  </r>
  <r>
    <n v="71"/>
    <x v="268"/>
    <x v="12"/>
    <d v="2021-03-16T00:00:00"/>
    <x v="233"/>
    <s v="Martinez"/>
    <x v="33"/>
    <s v="Contra Costa"/>
    <x v="0"/>
    <s v="Renewable Diesel and Propane Production"/>
    <x v="257"/>
    <n v="10814036"/>
    <n v="5773910.6100000003"/>
    <n v="67928360.099999994"/>
    <n v="0.53392744026804884"/>
    <n v="22217044"/>
    <n v="54645815"/>
    <n v="66048823"/>
    <n v="745"/>
    <n v="16"/>
    <x v="2"/>
    <s v="150 Solano Way, Martinez, 94553"/>
    <m/>
    <m/>
    <m/>
    <x v="65"/>
    <n v="23"/>
  </r>
  <r>
    <n v="72"/>
    <x v="269"/>
    <x v="12"/>
    <d v="2021-03-16T00:00:00"/>
    <x v="234"/>
    <s v="Rancho Santa Margarita"/>
    <x v="20"/>
    <s v="Orange"/>
    <x v="2"/>
    <s v="Medical Device Manufacturing"/>
    <x v="258"/>
    <n v="12796571"/>
    <n v="2190825.96"/>
    <n v="25774423.079999998"/>
    <n v="0.17120414807012005"/>
    <s v="N/A"/>
    <n v="29076792"/>
    <n v="16280222"/>
    <n v="5608"/>
    <n v="300"/>
    <x v="2"/>
    <s v="22872 Avenida Empresa Rancho Santa Maragarita, 92688 "/>
    <m/>
    <m/>
    <m/>
    <x v="66"/>
    <n v="10"/>
  </r>
  <r>
    <n v="73"/>
    <x v="270"/>
    <x v="12"/>
    <d v="2021-03-16T00:00:00"/>
    <x v="235"/>
    <s v="Lodi; Sunnyvale; Newark"/>
    <x v="5"/>
    <s v="San Joaquin; Santa Clara; Alameda"/>
    <x v="2"/>
    <s v="Medical Device Manufacturing"/>
    <x v="259"/>
    <n v="17828750"/>
    <n v="4488398.88"/>
    <n v="52804692.759999998"/>
    <n v="0.25175062102502976"/>
    <s v="N/A"/>
    <n v="20528309"/>
    <n v="2699559"/>
    <n v="3435"/>
    <n v="182"/>
    <x v="2"/>
    <s v="225 N Guild Avenue Lodi 95240     "/>
    <s v="904 Carribean Dr. Sunnyvale, 94089"/>
    <m/>
    <m/>
    <x v="67"/>
    <n v="2"/>
  </r>
  <r>
    <n v="74"/>
    <x v="271"/>
    <x v="12"/>
    <d v="2021-03-16T00:00:00"/>
    <x v="236"/>
    <s v="Sylmar"/>
    <x v="8"/>
    <s v="Los Angeles"/>
    <x v="2"/>
    <s v="Medical Device Manufacturing"/>
    <x v="260"/>
    <n v="2970750"/>
    <n v="283044.32"/>
    <n v="3329933.17"/>
    <n v="9.5277057796852638E-2"/>
    <s v="N/A"/>
    <n v="2656610"/>
    <n v="-314140"/>
    <n v="1063"/>
    <n v="30"/>
    <x v="2"/>
    <s v="15900 Valley View Court Sylmar 91342"/>
    <m/>
    <m/>
    <m/>
    <x v="48"/>
    <n v="20"/>
  </r>
  <r>
    <n v="75"/>
    <x v="272"/>
    <x v="12"/>
    <d v="2021-03-16T00:00:00"/>
    <x v="237"/>
    <s v="Chowchilla"/>
    <x v="21"/>
    <s v="Madera"/>
    <x v="0"/>
    <s v="Dairy Biogas Production "/>
    <x v="261"/>
    <n v="2524413"/>
    <n v="0"/>
    <n v="0"/>
    <n v="0"/>
    <n v="1496092"/>
    <n v="6589610"/>
    <n v="5561289"/>
    <n v="96"/>
    <n v="9"/>
    <x v="2"/>
    <s v="20330 Lincoln Rd, Chowchilla, California 93610"/>
    <m/>
    <m/>
    <m/>
    <x v="36"/>
    <n v="33"/>
  </r>
  <r>
    <n v="76"/>
    <x v="273"/>
    <x v="12"/>
    <d v="2021-03-16T00:00:00"/>
    <x v="238"/>
    <s v="San Diego"/>
    <x v="7"/>
    <s v="San Diego"/>
    <x v="2"/>
    <s v="Medical Device Manufacturing"/>
    <x v="262"/>
    <n v="5903250"/>
    <n v="1038902.16"/>
    <n v="12222378.390000001"/>
    <n v="0.17598816976241902"/>
    <s v="N/A"/>
    <n v="20125937"/>
    <n v="14222687"/>
    <n v="2815"/>
    <n v="123"/>
    <x v="2"/>
    <s v="6340 Sequence Drive, San Diego 92121"/>
    <m/>
    <m/>
    <m/>
    <x v="22"/>
    <n v="7"/>
  </r>
  <r>
    <n v="77"/>
    <x v="274"/>
    <x v="12"/>
    <d v="2021-05-18T00:00:00"/>
    <x v="239"/>
    <s v="Chowchilla; Madera; Pixley"/>
    <x v="21"/>
    <s v="Madera; Tulare"/>
    <x v="0"/>
    <s v="Dairy Biogas"/>
    <x v="263"/>
    <n v="2505379"/>
    <n v="2308439.0099999998"/>
    <n v="27158106"/>
    <n v="0.92139307385036073"/>
    <n v="1322255"/>
    <n v="5965660"/>
    <n v="4782536"/>
    <n v="60"/>
    <n v="5"/>
    <x v="2"/>
    <s v="5595 Ave. 96 Pixley 93212 "/>
    <m/>
    <m/>
    <m/>
    <x v="19"/>
    <n v="12"/>
  </r>
  <r>
    <n v="78"/>
    <x v="275"/>
    <x v="12"/>
    <d v="2021-05-18T00:00:00"/>
    <x v="240"/>
    <s v="Chowchilla"/>
    <x v="21"/>
    <s v="Madera"/>
    <x v="2"/>
    <s v="Residential Insulation Manufacturing"/>
    <x v="264"/>
    <n v="1895500"/>
    <n v="1300471.44"/>
    <n v="15299663.92"/>
    <n v="0.68608358385650225"/>
    <s v="N/A"/>
    <n v="3721318"/>
    <n v="1825818"/>
    <n v="227"/>
    <n v="4"/>
    <x v="2"/>
    <s v="17775 Avenue 23 1/2 Chowchilla 93610"/>
    <m/>
    <m/>
    <m/>
    <x v="36"/>
    <n v="10"/>
  </r>
  <r>
    <n v="79"/>
    <x v="276"/>
    <x v="12"/>
    <d v="2021-05-18T00:00:00"/>
    <x v="60"/>
    <s v="Fremont"/>
    <x v="3"/>
    <s v="Alameda"/>
    <x v="2"/>
    <s v="Lithium Ion Batteries"/>
    <x v="265"/>
    <n v="4171450"/>
    <n v="1793421.07"/>
    <n v="21099071.399999999"/>
    <n v="0.42992745031939106"/>
    <s v="N/A"/>
    <n v="6749817"/>
    <n v="2578366"/>
    <n v="169"/>
    <n v="13"/>
    <x v="2"/>
    <s v="3501 W Warren Ave. Fremont 94538"/>
    <m/>
    <m/>
    <m/>
    <x v="2"/>
    <n v="1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PivotTable4" cacheId="0" applyNumberFormats="0" applyBorderFormats="0" applyFontFormats="0" applyPatternFormats="0" applyAlignmentFormats="0" applyWidthHeightFormats="1" dataCaption="Values" updatedVersion="7" minRefreshableVersion="3" useAutoFormatting="1" itemPrintTitles="1" createdVersion="5" indent="0" outline="1" outlineData="1" multipleFieldFilters="0">
  <location ref="B2:B7" firstHeaderRow="1" firstDataRow="1" firstDataCol="1"/>
  <pivotFields count="27">
    <pivotField showAll="0"/>
    <pivotField showAll="0" defaultSubtotal="0"/>
    <pivotField showAll="0" defaultSubtotal="0"/>
    <pivotField numFmtId="168" showAll="0" defaultSubtotal="0"/>
    <pivotField showAll="0"/>
    <pivotField showAll="0"/>
    <pivotField showAll="0"/>
    <pivotField showAll="0"/>
    <pivotField axis="axisRow" showAll="0">
      <items count="7">
        <item x="2"/>
        <item x="1"/>
        <item x="0"/>
        <item m="1" x="5"/>
        <item m="1" x="4"/>
        <item x="3"/>
        <item t="default"/>
      </items>
    </pivotField>
    <pivotField showAll="0"/>
    <pivotField showAll="0" defaultSubtotal="0"/>
    <pivotField showAll="0" defaultSubtotal="0"/>
    <pivotField numFmtId="166" showAll="0" defaultSubtotal="0"/>
    <pivotField numFmtId="166" showAll="0" defaultSubtotal="0"/>
    <pivotField numFmtId="9" showAll="0" defaultSubtotal="0"/>
    <pivotField showAll="0" defaultSubtotal="0"/>
    <pivotField numFmtId="164" showAll="0"/>
    <pivotField showAll="0"/>
    <pivotField showAll="0" defaultSubtotal="0"/>
    <pivotField showAll="0" defaultSubtotal="0"/>
    <pivotField showAll="0"/>
    <pivotField showAll="0" defaultSubtotal="0"/>
    <pivotField showAll="0" defaultSubtotal="0"/>
    <pivotField showAll="0" defaultSubtotal="0"/>
    <pivotField showAll="0" defaultSubtotal="0"/>
    <pivotField showAll="0"/>
    <pivotField showAll="0"/>
  </pivotFields>
  <rowFields count="1">
    <field x="8"/>
  </rowFields>
  <rowItems count="5">
    <i>
      <x/>
    </i>
    <i>
      <x v="1"/>
    </i>
    <i>
      <x v="2"/>
    </i>
    <i>
      <x v="5"/>
    </i>
    <i t="grand">
      <x/>
    </i>
  </rowItems>
  <colItems count="1">
    <i/>
  </colItem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AC388" totalsRowCount="1" headerRowDxfId="95" dataDxfId="94" totalsRowDxfId="92" tableBorderDxfId="93" totalsRowBorderDxfId="91" headerRowCellStyle="Currency">
  <autoFilter ref="A2:AC387" xr:uid="{00000000-000C-0000-FFFF-FFFF00000000}"/>
  <sortState xmlns:xlrd2="http://schemas.microsoft.com/office/spreadsheetml/2017/richdata2" ref="A3:AC387">
    <sortCondition ref="A2:A387"/>
  </sortState>
  <tableColumns count="29">
    <tableColumn id="1" xr3:uid="{00000000-0010-0000-0000-000001000000}" name=" " dataDxfId="90" totalsRowDxfId="89"/>
    <tableColumn id="2" xr3:uid="{00000000-0010-0000-0000-000002000000}" name="App. No." totalsRowFunction="count" dataDxfId="88" totalsRowDxfId="87"/>
    <tableColumn id="20" xr3:uid="{00000000-0010-0000-0000-000014000000}" name="Year Approved" dataDxfId="86" totalsRowDxfId="85"/>
    <tableColumn id="3" xr3:uid="{00000000-0010-0000-0000-000003000000}" name="Date Approved" dataDxfId="84" totalsRowDxfId="83"/>
    <tableColumn id="4" xr3:uid="{00000000-0010-0000-0000-000004000000}" name="Applicant Name" dataDxfId="82" totalsRowDxfId="81"/>
    <tableColumn id="5" xr3:uid="{00000000-0010-0000-0000-000005000000}" name="City" dataDxfId="80" totalsRowDxfId="79"/>
    <tableColumn id="25" xr3:uid="{3FA39956-E7C1-4E3B-93A1-7D7434D3C968}" name="Primary County" dataDxfId="78" totalsRowDxfId="77"/>
    <tableColumn id="6" xr3:uid="{00000000-0010-0000-0000-000006000000}" name="County" dataDxfId="76" totalsRowDxfId="75"/>
    <tableColumn id="7" xr3:uid="{00000000-0010-0000-0000-000007000000}" name="Project Type" dataDxfId="74" totalsRowDxfId="73"/>
    <tableColumn id="8" xr3:uid="{00000000-0010-0000-0000-000008000000}" name="Use of Proceeds" totalsRowLabel="Totals:" dataDxfId="72" totalsRowDxfId="71"/>
    <tableColumn id="9" xr3:uid="{00000000-0010-0000-0000-000009000000}" name="Qualified Property Amount Approved" totalsRowFunction="sum" dataDxfId="70" totalsRowDxfId="69" dataCellStyle="Currency"/>
    <tableColumn id="10" xr3:uid="{00000000-0010-0000-0000-00000A000000}" name="Estimated STE¹" totalsRowFunction="sum" dataDxfId="68" totalsRowDxfId="67" dataCellStyle="Currency"/>
    <tableColumn id="11" xr3:uid="{00000000-0010-0000-0000-00000B000000}" name="Estimated STE Used _x000a_to Date¹" totalsRowFunction="sum" dataDxfId="66" totalsRowDxfId="65" dataCellStyle="Currency"/>
    <tableColumn id="12" xr3:uid="{00000000-0010-0000-0000-00000C000000}" name="Qualified Property Amount Reported" totalsRowFunction="sum" dataDxfId="64" totalsRowDxfId="63" dataCellStyle="Currency"/>
    <tableColumn id="13" xr3:uid="{00000000-0010-0000-0000-00000D000000}" name="% Reported" totalsRowFunction="custom" dataDxfId="62" totalsRowDxfId="61" dataCellStyle="Percent">
      <totalsRowFormula>Table1[[#Totals],[Qualified Property Amount Reported]]/Table1[[#Totals],[Qualified Property Amount Approved]]</totalsRowFormula>
    </tableColumn>
    <tableColumn id="14" xr3:uid="{00000000-0010-0000-0000-00000E000000}" name="Estimated _x000a_Environmental _x000a_Benefit" totalsRowFunction="sum" dataDxfId="60" totalsRowDxfId="59" dataCellStyle="Currency"/>
    <tableColumn id="15" xr3:uid="{00000000-0010-0000-0000-00000F000000}" name="Estimated _x000a_Fiscal _x000a_Benefit² " totalsRowFunction="sum" dataDxfId="58" totalsRowDxfId="57" dataCellStyle="Currency"/>
    <tableColumn id="16" xr3:uid="{00000000-0010-0000-0000-000010000000}" name="Estimated _x000a_Net Benefit²" totalsRowFunction="sum" dataDxfId="56" totalsRowDxfId="55" dataCellStyle="Currency"/>
    <tableColumn id="17" xr3:uid="{00000000-0010-0000-0000-000011000000}" name="Est._x000a_Total Jobs² " totalsRowFunction="sum" dataDxfId="54" totalsRowDxfId="53" dataCellStyle="Comma"/>
    <tableColumn id="18" xr3:uid="{00000000-0010-0000-0000-000012000000}" name="Est. Jobs from STE²" totalsRowFunction="sum" dataDxfId="52" totalsRowDxfId="51" dataCellStyle="Comma"/>
    <tableColumn id="19" xr3:uid="{00000000-0010-0000-0000-000013000000}" name="Project Status" dataDxfId="50" totalsRowDxfId="49"/>
    <tableColumn id="21" xr3:uid="{00000000-0010-0000-0000-000015000000}" name="Project Address 1" dataDxfId="48" totalsRowDxfId="47"/>
    <tableColumn id="22" xr3:uid="{00000000-0010-0000-0000-000016000000}" name="Project Address 2" dataDxfId="46" totalsRowDxfId="45"/>
    <tableColumn id="23" xr3:uid="{00000000-0010-0000-0000-000017000000}" name="Project Address 3" dataDxfId="44" totalsRowDxfId="43"/>
    <tableColumn id="24" xr3:uid="{00000000-0010-0000-0000-000018000000}" name="Project Address 4" dataDxfId="42" totalsRowDxfId="41"/>
    <tableColumn id="26" xr3:uid="{1126D8A5-9DBD-408A-AAAE-25BC0CF78044}" name="Assembly District 1" dataDxfId="40" totalsRowDxfId="39"/>
    <tableColumn id="32" xr3:uid="{EC3F338E-3D81-4A59-BFBF-4B444521CF97}" name="Assembly District 2" dataDxfId="38" totalsRowDxfId="37" dataCellStyle="Currency"/>
    <tableColumn id="27" xr3:uid="{9734A1F5-115C-4D4C-9BA2-EE7574C83B64}" name="Senate District 1" dataDxfId="36" totalsRowDxfId="35" dataCellStyle="Currency"/>
    <tableColumn id="28" xr3:uid="{AEBE5CF8-D43B-4F3F-8157-B0CD34D639C8}" name="Senate District 2" dataDxfId="34" totalsRowDxfId="33" dataCellStyle="Normal"/>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6C31F47-2320-47B5-A829-45012451E362}" name="Table35" displayName="Table35" ref="A2:N12" totalsRowShown="0" headerRowDxfId="32" dataDxfId="31" headerRowCellStyle="Currency" dataCellStyle="Currency">
  <autoFilter ref="A2:N12" xr:uid="{7C7CF909-E2FB-40F4-BDAE-319E7BE4582C}"/>
  <sortState xmlns:xlrd2="http://schemas.microsoft.com/office/spreadsheetml/2017/richdata2" ref="A3:N12">
    <sortCondition ref="A2:A12"/>
  </sortState>
  <tableColumns count="14">
    <tableColumn id="1" xr3:uid="{D93AD08C-04EB-43AF-BDD3-1F53B68010E2}" name=" " dataDxfId="30"/>
    <tableColumn id="2" xr3:uid="{F7C7D5BC-C166-4E4D-BBF6-62B83AC3D162}" name="Application No." dataDxfId="29"/>
    <tableColumn id="3" xr3:uid="{D2423882-E701-4C4F-B42A-FD43204B0BD1}" name="Date of Board Consideration" dataDxfId="28"/>
    <tableColumn id="4" xr3:uid="{53CF8A12-4054-4C6E-B9CA-E9DF6581FD08}" name="Applicant Name" dataDxfId="27"/>
    <tableColumn id="6" xr3:uid="{24BC0CBE-A59B-4E71-9166-75A8BD61BFB8}" name="City" dataDxfId="26"/>
    <tableColumn id="7" xr3:uid="{FBD8F87F-261A-4A3A-8414-1EC369C392CA}" name="County" dataDxfId="25"/>
    <tableColumn id="8" xr3:uid="{4AA2DB82-5A6C-4AB9-A9B1-8329AB4AC7F4}" name="Project Type" dataDxfId="24"/>
    <tableColumn id="9" xr3:uid="{1633AE4F-50CC-4AF7-9931-3005B5A8C7A5}" name="Use of Proceeds" dataDxfId="23" dataCellStyle="Currency"/>
    <tableColumn id="10" xr3:uid="{043CD816-FE8B-4465-8680-EF50DD68901C}" name="QP _x000a_Amount" dataDxfId="22" dataCellStyle="Currency"/>
    <tableColumn id="11" xr3:uid="{B6E507A0-C9C3-4834-9C87-323369608B2C}" name="STE Amount _x000a_(Anticipated)¹" dataDxfId="21" dataCellStyle="Currency"/>
    <tableColumn id="12" xr3:uid="{2549C4C1-2DB6-42CC-9CA6-42A7184218C2}" name="Estimated _x000a_Fiscal _x000a_Benefit² " dataDxfId="20" dataCellStyle="Currency"/>
    <tableColumn id="13" xr3:uid="{9070E7E9-2E86-4071-93AD-68B5D03F0059}" name="Estimated _x000a_Net Benefit²" dataDxfId="19" dataCellStyle="Currency"/>
    <tableColumn id="14" xr3:uid="{AC05C137-7D9D-4FC0-B4A2-5FE3ADFC77AC}" name="Expected _x000a_Total Jobs² " dataDxfId="18" dataCellStyle="Comma"/>
    <tableColumn id="15" xr3:uid="{63538655-EC66-47A2-B6A7-0E888406BFE4}" name="Expected Total Jobs from STE²" dataDxfId="17" dataCellStyle="Currency"/>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BC4A4DE-6A5B-41EA-BB17-05D9325F6ADD}" name="Table3" displayName="Table3" ref="A2:N14" totalsRowShown="0" headerRowDxfId="16" dataDxfId="15" headerRowCellStyle="Currency" dataCellStyle="Currency">
  <autoFilter ref="A2:N14" xr:uid="{7C7CF909-E2FB-40F4-BDAE-319E7BE4582C}"/>
  <sortState xmlns:xlrd2="http://schemas.microsoft.com/office/spreadsheetml/2017/richdata2" ref="A3:N14">
    <sortCondition ref="A2:A14"/>
  </sortState>
  <tableColumns count="14">
    <tableColumn id="1" xr3:uid="{A59D1835-8DCA-41F3-822B-453C8BB45D72}" name=" " dataDxfId="14"/>
    <tableColumn id="2" xr3:uid="{59194E5A-4F55-4B00-B709-BD51B188FF3F}" name="Application No." dataDxfId="13"/>
    <tableColumn id="3" xr3:uid="{C5C6AB02-FC2C-467E-B42F-718DA6A89058}" name="Date of Board Consideration" dataDxfId="12"/>
    <tableColumn id="4" xr3:uid="{13C82DFB-E39E-447A-AA4A-A93630820DAC}" name="Applicant Name" dataDxfId="11"/>
    <tableColumn id="6" xr3:uid="{E149FBC3-6252-4D31-B819-1C558B940C7B}" name="City" dataDxfId="10"/>
    <tableColumn id="7" xr3:uid="{4CC79FDC-5A22-4F35-90EC-FB566B3A75D3}" name="County" dataDxfId="9"/>
    <tableColumn id="8" xr3:uid="{F0AA43DB-1667-4CD6-9FF9-CF177A8F93B3}" name="Project Type" dataDxfId="8"/>
    <tableColumn id="9" xr3:uid="{C8F55EA9-DEEE-4899-B168-30B269376118}" name="Use of Proceeds" dataDxfId="7" dataCellStyle="Currency"/>
    <tableColumn id="10" xr3:uid="{4D9D261C-9A9A-4E99-BA18-22E49A965EC5}" name="QP _x000a_Amount" dataDxfId="6" dataCellStyle="Currency"/>
    <tableColumn id="11" xr3:uid="{CC0E001C-DFA4-448C-8A11-FC3791BFC0BF}" name="STE Amount _x000a_(Anticipated)¹" dataDxfId="5" dataCellStyle="Currency"/>
    <tableColumn id="12" xr3:uid="{D66733A0-D2B3-453B-863C-3AD818453C91}" name="Estimated _x000a_Fiscal _x000a_Benefit² " dataDxfId="4" dataCellStyle="Currency"/>
    <tableColumn id="13" xr3:uid="{F1DAACB8-5A37-466D-8BD5-BC4DE7F1EDB1}" name="Estimated _x000a_Net Benefit²" dataDxfId="3" dataCellStyle="Currency"/>
    <tableColumn id="14" xr3:uid="{A854728C-054E-4A1E-99B2-7B1C1FF4E67B}" name="Expected _x000a_Total Jobs² " dataDxfId="2" dataCellStyle="Comma"/>
    <tableColumn id="15" xr3:uid="{37CDD274-B002-4F53-B74F-6605FF491CA1}" name="Expected Total Jobs from STE²" dataDxfId="1" dataCellStyle="Currency"/>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F589"/>
  <sheetViews>
    <sheetView tabSelected="1" zoomScale="40" zoomScaleNormal="40" zoomScaleSheetLayoutView="25" zoomScalePageLayoutView="55" workbookViewId="0">
      <selection activeCell="J14" sqref="J14"/>
    </sheetView>
  </sheetViews>
  <sheetFormatPr defaultRowHeight="27" customHeight="1" x14ac:dyDescent="0.35"/>
  <cols>
    <col min="1" max="1" width="7.81640625" style="101" customWidth="1"/>
    <col min="2" max="2" width="19" style="97" customWidth="1"/>
    <col min="3" max="3" width="31" style="98" customWidth="1"/>
    <col min="4" max="4" width="23.7265625" style="102" customWidth="1"/>
    <col min="5" max="5" width="36.7265625" style="35" bestFit="1" customWidth="1"/>
    <col min="6" max="6" width="24.54296875" style="60" customWidth="1"/>
    <col min="7" max="7" width="30.54296875" style="100" hidden="1" customWidth="1"/>
    <col min="8" max="8" width="27.81640625" style="94" customWidth="1"/>
    <col min="9" max="9" width="29.1796875" style="94" customWidth="1"/>
    <col min="10" max="10" width="33.26953125" style="85" customWidth="1"/>
    <col min="11" max="11" width="37.1796875" style="92" bestFit="1" customWidth="1"/>
    <col min="12" max="12" width="36.453125" style="110" bestFit="1" customWidth="1"/>
    <col min="13" max="13" width="36.453125" style="115" customWidth="1"/>
    <col min="14" max="14" width="36.1796875" style="116" customWidth="1"/>
    <col min="15" max="15" width="24.453125" style="5" customWidth="1"/>
    <col min="16" max="16" width="33.54296875" style="5" customWidth="1"/>
    <col min="17" max="18" width="35.54296875" style="2" bestFit="1" customWidth="1"/>
    <col min="19" max="19" width="19.54296875" style="2" customWidth="1"/>
    <col min="20" max="20" width="18.54296875" style="2" customWidth="1"/>
    <col min="21" max="21" width="20.453125" style="90" customWidth="1"/>
    <col min="22" max="22" width="28.1796875" hidden="1" customWidth="1"/>
    <col min="23" max="23" width="18.81640625" hidden="1" customWidth="1"/>
    <col min="24" max="24" width="15.26953125" hidden="1" customWidth="1"/>
    <col min="25" max="25" width="30.26953125" hidden="1" customWidth="1"/>
    <col min="26" max="27" width="25.81640625" hidden="1" customWidth="1"/>
    <col min="28" max="28" width="24.81640625" hidden="1" customWidth="1"/>
    <col min="29" max="29" width="20.54296875" hidden="1" customWidth="1"/>
    <col min="31" max="31" width="11.81640625" bestFit="1" customWidth="1"/>
  </cols>
  <sheetData>
    <row r="1" spans="1:29" ht="81" customHeight="1" x14ac:dyDescent="0.35">
      <c r="A1" s="235" t="s">
        <v>0</v>
      </c>
      <c r="B1" s="235"/>
      <c r="C1" s="235"/>
      <c r="D1" s="235"/>
      <c r="E1" s="235"/>
      <c r="F1" s="235"/>
      <c r="G1" s="235"/>
      <c r="H1" s="235"/>
      <c r="I1" s="235"/>
      <c r="J1" s="235"/>
      <c r="K1" s="235"/>
      <c r="L1" s="236"/>
      <c r="M1" s="235"/>
      <c r="N1" s="235"/>
      <c r="O1" s="235"/>
      <c r="P1" s="235"/>
      <c r="Q1" s="235"/>
      <c r="R1" s="235"/>
      <c r="S1" s="235"/>
      <c r="T1" s="235"/>
      <c r="U1" s="235"/>
      <c r="AC1" s="89"/>
    </row>
    <row r="2" spans="1:29" ht="103.5" customHeight="1" x14ac:dyDescent="0.35">
      <c r="A2" s="73" t="s">
        <v>1</v>
      </c>
      <c r="B2" s="95" t="s">
        <v>2</v>
      </c>
      <c r="C2" s="95" t="s">
        <v>3</v>
      </c>
      <c r="D2" s="119" t="s">
        <v>4</v>
      </c>
      <c r="E2" s="95" t="s">
        <v>5</v>
      </c>
      <c r="F2" s="95" t="s">
        <v>6</v>
      </c>
      <c r="G2" s="95" t="s">
        <v>7</v>
      </c>
      <c r="H2" s="95" t="s">
        <v>8</v>
      </c>
      <c r="I2" s="95" t="s">
        <v>9</v>
      </c>
      <c r="J2" s="95" t="s">
        <v>10</v>
      </c>
      <c r="K2" s="120" t="s">
        <v>11</v>
      </c>
      <c r="L2" s="121" t="s">
        <v>12</v>
      </c>
      <c r="M2" s="120" t="s">
        <v>13</v>
      </c>
      <c r="N2" s="122" t="s">
        <v>14</v>
      </c>
      <c r="O2" s="123" t="s">
        <v>15</v>
      </c>
      <c r="P2" s="124" t="s">
        <v>16</v>
      </c>
      <c r="Q2" s="124" t="s">
        <v>17</v>
      </c>
      <c r="R2" s="124" t="s">
        <v>18</v>
      </c>
      <c r="S2" s="125" t="s">
        <v>19</v>
      </c>
      <c r="T2" s="125" t="s">
        <v>20</v>
      </c>
      <c r="U2" s="124" t="s">
        <v>21</v>
      </c>
      <c r="V2" s="179" t="s">
        <v>22</v>
      </c>
      <c r="W2" s="179" t="s">
        <v>23</v>
      </c>
      <c r="X2" s="179" t="s">
        <v>24</v>
      </c>
      <c r="Y2" s="179" t="s">
        <v>25</v>
      </c>
      <c r="Z2" s="224" t="s">
        <v>26</v>
      </c>
      <c r="AA2" s="224" t="s">
        <v>27</v>
      </c>
      <c r="AB2" s="224" t="s">
        <v>28</v>
      </c>
      <c r="AC2" s="222" t="s">
        <v>29</v>
      </c>
    </row>
    <row r="3" spans="1:29" ht="83.15" customHeight="1" x14ac:dyDescent="0.35">
      <c r="A3" s="73">
        <v>1</v>
      </c>
      <c r="B3" s="72" t="s">
        <v>45</v>
      </c>
      <c r="C3" s="72">
        <v>2010</v>
      </c>
      <c r="D3" s="96">
        <v>40499</v>
      </c>
      <c r="E3" s="72" t="s">
        <v>46</v>
      </c>
      <c r="F3" s="72" t="s">
        <v>47</v>
      </c>
      <c r="G3" s="72" t="s">
        <v>48</v>
      </c>
      <c r="H3" s="72" t="s">
        <v>48</v>
      </c>
      <c r="I3" s="72" t="s">
        <v>42</v>
      </c>
      <c r="J3" s="72" t="s">
        <v>49</v>
      </c>
      <c r="K3" s="103">
        <v>1131584</v>
      </c>
      <c r="L3" s="105">
        <v>102974.144</v>
      </c>
      <c r="M3" s="103">
        <v>90622.29</v>
      </c>
      <c r="N3" s="103">
        <v>1118793.6499999999</v>
      </c>
      <c r="O3" s="104">
        <f>Table1[[#This Row],[Qualified Property Amount Reported]]/Table1[[#This Row],[Qualified Property Amount Approved]]</f>
        <v>0.9886969504694304</v>
      </c>
      <c r="P3" s="105">
        <v>228808</v>
      </c>
      <c r="Q3" s="105">
        <v>73809</v>
      </c>
      <c r="R3" s="105">
        <v>199643</v>
      </c>
      <c r="S3" s="72">
        <v>26</v>
      </c>
      <c r="T3" s="72">
        <v>3</v>
      </c>
      <c r="U3" s="72" t="s">
        <v>50</v>
      </c>
      <c r="Z3" s="72">
        <v>32</v>
      </c>
      <c r="AA3" s="72"/>
      <c r="AB3" s="72">
        <v>12</v>
      </c>
    </row>
    <row r="4" spans="1:29" ht="83.15" customHeight="1" x14ac:dyDescent="0.35">
      <c r="A4" s="73">
        <v>2</v>
      </c>
      <c r="B4" s="72" t="s">
        <v>118</v>
      </c>
      <c r="C4" s="72">
        <v>2010</v>
      </c>
      <c r="D4" s="96">
        <v>40527</v>
      </c>
      <c r="E4" s="72" t="s">
        <v>119</v>
      </c>
      <c r="F4" s="72" t="s">
        <v>84</v>
      </c>
      <c r="G4" s="72" t="s">
        <v>55</v>
      </c>
      <c r="H4" s="72" t="s">
        <v>55</v>
      </c>
      <c r="I4" s="72" t="s">
        <v>42</v>
      </c>
      <c r="J4" s="72" t="s">
        <v>56</v>
      </c>
      <c r="K4" s="126">
        <v>40845000</v>
      </c>
      <c r="L4" s="130">
        <v>3716895</v>
      </c>
      <c r="M4" s="127">
        <v>1108615.8799999999</v>
      </c>
      <c r="N4" s="127">
        <v>13653537.6</v>
      </c>
      <c r="O4" s="128">
        <f>Table1[[#This Row],[Qualified Property Amount Reported]]/Table1[[#This Row],[Qualified Property Amount Approved]]</f>
        <v>0.3342768417186926</v>
      </c>
      <c r="P4" s="130">
        <v>561404</v>
      </c>
      <c r="Q4" s="130">
        <v>5025666</v>
      </c>
      <c r="R4" s="130">
        <v>1870175</v>
      </c>
      <c r="S4" s="131">
        <v>322</v>
      </c>
      <c r="T4" s="131">
        <v>37</v>
      </c>
      <c r="U4" s="66" t="s">
        <v>44</v>
      </c>
      <c r="V4" s="223"/>
      <c r="W4" s="223"/>
      <c r="X4" s="223"/>
      <c r="Y4" s="223"/>
      <c r="Z4" s="72">
        <v>26</v>
      </c>
      <c r="AA4" s="72"/>
      <c r="AB4" s="72">
        <v>13</v>
      </c>
    </row>
    <row r="5" spans="1:29" ht="83.15" customHeight="1" x14ac:dyDescent="0.35">
      <c r="A5" s="73">
        <v>3</v>
      </c>
      <c r="B5" s="72" t="s">
        <v>92</v>
      </c>
      <c r="C5" s="72">
        <v>2010</v>
      </c>
      <c r="D5" s="96">
        <v>40527</v>
      </c>
      <c r="E5" s="72" t="s">
        <v>93</v>
      </c>
      <c r="F5" s="72" t="s">
        <v>94</v>
      </c>
      <c r="G5" s="72" t="s">
        <v>95</v>
      </c>
      <c r="H5" s="72" t="s">
        <v>95</v>
      </c>
      <c r="I5" s="72" t="s">
        <v>42</v>
      </c>
      <c r="J5" s="72" t="s">
        <v>43</v>
      </c>
      <c r="K5" s="126">
        <v>1085554</v>
      </c>
      <c r="L5" s="130">
        <v>98785.414000000004</v>
      </c>
      <c r="M5" s="127">
        <v>62105.17</v>
      </c>
      <c r="N5" s="127">
        <v>759409.6</v>
      </c>
      <c r="O5" s="128">
        <f>Table1[[#This Row],[Qualified Property Amount Reported]]/Table1[[#This Row],[Qualified Property Amount Approved]]</f>
        <v>0.69955948759803743</v>
      </c>
      <c r="P5" s="130">
        <v>71701</v>
      </c>
      <c r="Q5" s="130">
        <v>185955</v>
      </c>
      <c r="R5" s="130">
        <v>158870</v>
      </c>
      <c r="S5" s="131">
        <v>12</v>
      </c>
      <c r="T5" s="131">
        <v>1</v>
      </c>
      <c r="U5" s="66" t="s">
        <v>50</v>
      </c>
      <c r="V5" s="223"/>
      <c r="W5" s="223"/>
      <c r="X5" s="223"/>
      <c r="Y5" s="223"/>
      <c r="Z5" s="72">
        <v>3</v>
      </c>
      <c r="AA5" s="72"/>
      <c r="AB5" s="72">
        <v>4</v>
      </c>
    </row>
    <row r="6" spans="1:29" ht="83.15" customHeight="1" x14ac:dyDescent="0.35">
      <c r="A6" s="73">
        <v>4</v>
      </c>
      <c r="B6" s="72" t="s">
        <v>96</v>
      </c>
      <c r="C6" s="72">
        <v>2010</v>
      </c>
      <c r="D6" s="96">
        <v>40527</v>
      </c>
      <c r="E6" s="72" t="s">
        <v>97</v>
      </c>
      <c r="F6" s="72" t="s">
        <v>98</v>
      </c>
      <c r="G6" s="72" t="s">
        <v>99</v>
      </c>
      <c r="H6" s="72" t="s">
        <v>99</v>
      </c>
      <c r="I6" s="72" t="s">
        <v>42</v>
      </c>
      <c r="J6" s="72" t="s">
        <v>43</v>
      </c>
      <c r="K6" s="126">
        <v>1558460</v>
      </c>
      <c r="L6" s="130">
        <v>141819.85999999999</v>
      </c>
      <c r="M6" s="127">
        <v>0</v>
      </c>
      <c r="N6" s="127">
        <v>0</v>
      </c>
      <c r="O6" s="128">
        <f>Table1[[#This Row],[Qualified Property Amount Reported]]/Table1[[#This Row],[Qualified Property Amount Approved]]</f>
        <v>0</v>
      </c>
      <c r="P6" s="130">
        <v>103093</v>
      </c>
      <c r="Q6" s="130">
        <v>432228</v>
      </c>
      <c r="R6" s="130">
        <v>393501</v>
      </c>
      <c r="S6" s="131">
        <v>12</v>
      </c>
      <c r="T6" s="131">
        <v>1</v>
      </c>
      <c r="U6" s="66" t="s">
        <v>44</v>
      </c>
      <c r="V6" s="223"/>
      <c r="W6" s="223"/>
      <c r="X6" s="223"/>
      <c r="Y6" s="223"/>
      <c r="Z6" s="72">
        <v>29</v>
      </c>
      <c r="AA6" s="72"/>
      <c r="AB6" s="72">
        <v>17</v>
      </c>
    </row>
    <row r="7" spans="1:29" ht="83.15" customHeight="1" x14ac:dyDescent="0.35">
      <c r="A7" s="73">
        <v>5</v>
      </c>
      <c r="B7" s="72" t="s">
        <v>100</v>
      </c>
      <c r="C7" s="72">
        <v>2010</v>
      </c>
      <c r="D7" s="96">
        <v>40527</v>
      </c>
      <c r="E7" s="72" t="s">
        <v>101</v>
      </c>
      <c r="F7" s="72" t="s">
        <v>102</v>
      </c>
      <c r="G7" s="72" t="s">
        <v>103</v>
      </c>
      <c r="H7" s="72" t="s">
        <v>103</v>
      </c>
      <c r="I7" s="72" t="s">
        <v>42</v>
      </c>
      <c r="J7" s="72" t="s">
        <v>43</v>
      </c>
      <c r="K7" s="126">
        <v>2227596</v>
      </c>
      <c r="L7" s="130">
        <v>202711.236</v>
      </c>
      <c r="M7" s="127">
        <v>119409.48</v>
      </c>
      <c r="N7" s="127">
        <v>1447555.97</v>
      </c>
      <c r="O7" s="128">
        <f>Table1[[#This Row],[Qualified Property Amount Reported]]/Table1[[#This Row],[Qualified Property Amount Approved]]</f>
        <v>0.64982877056701482</v>
      </c>
      <c r="P7" s="130">
        <v>37823</v>
      </c>
      <c r="Q7" s="130">
        <v>277169</v>
      </c>
      <c r="R7" s="130">
        <v>112281</v>
      </c>
      <c r="S7" s="131">
        <v>11</v>
      </c>
      <c r="T7" s="131">
        <v>1</v>
      </c>
      <c r="U7" s="66" t="s">
        <v>50</v>
      </c>
      <c r="V7" s="223"/>
      <c r="W7" s="223"/>
      <c r="X7" s="223"/>
      <c r="Y7" s="223"/>
      <c r="Z7" s="72">
        <v>9</v>
      </c>
      <c r="AA7" s="72"/>
      <c r="AB7" s="72">
        <v>5</v>
      </c>
    </row>
    <row r="8" spans="1:29" ht="80.150000000000006" customHeight="1" x14ac:dyDescent="0.35">
      <c r="A8" s="73">
        <v>6</v>
      </c>
      <c r="B8" s="72" t="s">
        <v>104</v>
      </c>
      <c r="C8" s="72">
        <v>2010</v>
      </c>
      <c r="D8" s="96">
        <v>40527</v>
      </c>
      <c r="E8" s="72" t="s">
        <v>105</v>
      </c>
      <c r="F8" s="72" t="s">
        <v>106</v>
      </c>
      <c r="G8" s="72" t="s">
        <v>99</v>
      </c>
      <c r="H8" s="72" t="s">
        <v>99</v>
      </c>
      <c r="I8" s="72" t="s">
        <v>42</v>
      </c>
      <c r="J8" s="72" t="s">
        <v>43</v>
      </c>
      <c r="K8" s="126">
        <v>766293</v>
      </c>
      <c r="L8" s="130">
        <v>69732.663</v>
      </c>
      <c r="M8" s="127">
        <v>53371.72</v>
      </c>
      <c r="N8" s="127">
        <v>658910.17999999993</v>
      </c>
      <c r="O8" s="128">
        <f>Table1[[#This Row],[Qualified Property Amount Reported]]/Table1[[#This Row],[Qualified Property Amount Approved]]</f>
        <v>0.85986715264265745</v>
      </c>
      <c r="P8" s="130">
        <v>33124</v>
      </c>
      <c r="Q8" s="130">
        <v>168912</v>
      </c>
      <c r="R8" s="130">
        <v>132303</v>
      </c>
      <c r="S8" s="131">
        <v>11.6</v>
      </c>
      <c r="T8" s="131">
        <v>1</v>
      </c>
      <c r="U8" s="66" t="s">
        <v>50</v>
      </c>
      <c r="V8" s="223"/>
      <c r="W8" s="223"/>
      <c r="X8" s="223"/>
      <c r="Y8" s="223"/>
      <c r="Z8" s="72">
        <v>29</v>
      </c>
      <c r="AA8" s="72"/>
      <c r="AB8" s="72">
        <v>12</v>
      </c>
    </row>
    <row r="9" spans="1:29" ht="83.15" customHeight="1" x14ac:dyDescent="0.35">
      <c r="A9" s="73">
        <v>7</v>
      </c>
      <c r="B9" s="72" t="s">
        <v>107</v>
      </c>
      <c r="C9" s="72">
        <v>2010</v>
      </c>
      <c r="D9" s="96">
        <v>40527</v>
      </c>
      <c r="E9" s="72" t="s">
        <v>108</v>
      </c>
      <c r="F9" s="72" t="s">
        <v>109</v>
      </c>
      <c r="G9" s="72" t="s">
        <v>103</v>
      </c>
      <c r="H9" s="72" t="s">
        <v>103</v>
      </c>
      <c r="I9" s="72" t="s">
        <v>42</v>
      </c>
      <c r="J9" s="72" t="s">
        <v>43</v>
      </c>
      <c r="K9" s="126">
        <v>1723486</v>
      </c>
      <c r="L9" s="130">
        <v>156837.226</v>
      </c>
      <c r="M9" s="127">
        <v>113649.46</v>
      </c>
      <c r="N9" s="127">
        <v>1378738.49</v>
      </c>
      <c r="O9" s="128">
        <f>Table1[[#This Row],[Qualified Property Amount Reported]]/Table1[[#This Row],[Qualified Property Amount Approved]]</f>
        <v>0.79997080916236052</v>
      </c>
      <c r="P9" s="130">
        <v>99894</v>
      </c>
      <c r="Q9" s="130">
        <v>419234</v>
      </c>
      <c r="R9" s="130">
        <v>362292</v>
      </c>
      <c r="S9" s="131">
        <v>11.6</v>
      </c>
      <c r="T9" s="131">
        <v>1</v>
      </c>
      <c r="U9" s="66" t="s">
        <v>50</v>
      </c>
      <c r="V9" s="223"/>
      <c r="W9" s="223"/>
      <c r="X9" s="223"/>
      <c r="Y9" s="223"/>
      <c r="Z9" s="72">
        <v>9</v>
      </c>
      <c r="AA9" s="72"/>
      <c r="AB9" s="72">
        <v>5</v>
      </c>
    </row>
    <row r="10" spans="1:29" ht="83.15" customHeight="1" x14ac:dyDescent="0.35">
      <c r="A10" s="73">
        <v>8</v>
      </c>
      <c r="B10" s="72" t="s">
        <v>110</v>
      </c>
      <c r="C10" s="72">
        <v>2010</v>
      </c>
      <c r="D10" s="96">
        <v>40527</v>
      </c>
      <c r="E10" s="72" t="s">
        <v>111</v>
      </c>
      <c r="F10" s="72" t="s">
        <v>112</v>
      </c>
      <c r="G10" s="72" t="s">
        <v>64</v>
      </c>
      <c r="H10" s="72" t="s">
        <v>64</v>
      </c>
      <c r="I10" s="72" t="s">
        <v>42</v>
      </c>
      <c r="J10" s="72" t="s">
        <v>43</v>
      </c>
      <c r="K10" s="126">
        <v>1828204</v>
      </c>
      <c r="L10" s="130">
        <v>166366.56399999998</v>
      </c>
      <c r="M10" s="127">
        <v>112035.83</v>
      </c>
      <c r="N10" s="127">
        <v>1358330.76</v>
      </c>
      <c r="O10" s="128">
        <f>Table1[[#This Row],[Qualified Property Amount Reported]]/Table1[[#This Row],[Qualified Property Amount Approved]]</f>
        <v>0.74298642821041849</v>
      </c>
      <c r="P10" s="130">
        <v>66258</v>
      </c>
      <c r="Q10" s="130">
        <v>333415</v>
      </c>
      <c r="R10" s="130">
        <v>233306</v>
      </c>
      <c r="S10" s="131">
        <v>11.45</v>
      </c>
      <c r="T10" s="131">
        <v>1</v>
      </c>
      <c r="U10" s="66" t="s">
        <v>50</v>
      </c>
      <c r="V10" s="223"/>
      <c r="W10" s="223"/>
      <c r="X10" s="223"/>
      <c r="Y10" s="223"/>
      <c r="Z10" s="72">
        <v>16</v>
      </c>
      <c r="AA10" s="72"/>
      <c r="AB10" s="72">
        <v>7</v>
      </c>
    </row>
    <row r="11" spans="1:29" ht="83.15" customHeight="1" x14ac:dyDescent="0.35">
      <c r="A11" s="73">
        <v>9</v>
      </c>
      <c r="B11" s="72" t="s">
        <v>113</v>
      </c>
      <c r="C11" s="72">
        <v>2010</v>
      </c>
      <c r="D11" s="96">
        <v>40527</v>
      </c>
      <c r="E11" s="72" t="s">
        <v>114</v>
      </c>
      <c r="F11" s="72" t="s">
        <v>115</v>
      </c>
      <c r="G11" s="72" t="s">
        <v>116</v>
      </c>
      <c r="H11" s="72" t="s">
        <v>116</v>
      </c>
      <c r="I11" s="72" t="s">
        <v>42</v>
      </c>
      <c r="J11" s="72" t="s">
        <v>117</v>
      </c>
      <c r="K11" s="126">
        <v>6236024</v>
      </c>
      <c r="L11" s="130">
        <v>567478.18400000001</v>
      </c>
      <c r="M11" s="127">
        <v>449161.59</v>
      </c>
      <c r="N11" s="127">
        <v>5512427.9699999997</v>
      </c>
      <c r="O11" s="128">
        <f>Table1[[#This Row],[Qualified Property Amount Reported]]/Table1[[#This Row],[Qualified Property Amount Approved]]</f>
        <v>0.88396516273830883</v>
      </c>
      <c r="P11" s="130">
        <v>120126</v>
      </c>
      <c r="Q11" s="130">
        <v>509292</v>
      </c>
      <c r="R11" s="130">
        <v>61939</v>
      </c>
      <c r="S11" s="131">
        <v>25</v>
      </c>
      <c r="T11" s="131">
        <v>3</v>
      </c>
      <c r="U11" s="66" t="s">
        <v>50</v>
      </c>
      <c r="V11" s="223"/>
      <c r="W11" s="223"/>
      <c r="X11" s="223"/>
      <c r="Y11" s="223"/>
      <c r="Z11" s="72">
        <v>77</v>
      </c>
      <c r="AA11" s="72"/>
      <c r="AB11" s="72">
        <v>39</v>
      </c>
    </row>
    <row r="12" spans="1:29" ht="83.15" customHeight="1" x14ac:dyDescent="0.35">
      <c r="A12" s="73">
        <v>10</v>
      </c>
      <c r="B12" s="72" t="s">
        <v>85</v>
      </c>
      <c r="C12" s="72">
        <v>2010</v>
      </c>
      <c r="D12" s="96">
        <v>40499</v>
      </c>
      <c r="E12" s="72" t="s">
        <v>86</v>
      </c>
      <c r="F12" s="72" t="s">
        <v>84</v>
      </c>
      <c r="G12" s="72" t="s">
        <v>55</v>
      </c>
      <c r="H12" s="72" t="s">
        <v>55</v>
      </c>
      <c r="I12" s="72" t="s">
        <v>42</v>
      </c>
      <c r="J12" s="72" t="s">
        <v>87</v>
      </c>
      <c r="K12" s="126">
        <v>37447693</v>
      </c>
      <c r="L12" s="130">
        <v>3407740.0630000001</v>
      </c>
      <c r="M12" s="127">
        <v>2978509.9499999997</v>
      </c>
      <c r="N12" s="127">
        <v>35340432.800000004</v>
      </c>
      <c r="O12" s="128">
        <f>Table1[[#This Row],[Qualified Property Amount Reported]]/Table1[[#This Row],[Qualified Property Amount Approved]]</f>
        <v>0.94372790334507406</v>
      </c>
      <c r="P12" s="130">
        <v>562054</v>
      </c>
      <c r="Q12" s="130">
        <v>11144189</v>
      </c>
      <c r="R12" s="130">
        <v>8298503</v>
      </c>
      <c r="S12" s="131">
        <v>1004</v>
      </c>
      <c r="T12" s="131">
        <v>83</v>
      </c>
      <c r="U12" s="76" t="s">
        <v>50</v>
      </c>
      <c r="V12" s="223"/>
      <c r="W12" s="223"/>
      <c r="X12" s="223"/>
      <c r="Y12" s="223"/>
      <c r="Z12" s="72" t="s">
        <v>88</v>
      </c>
      <c r="AA12" s="72"/>
      <c r="AB12" s="72">
        <v>13</v>
      </c>
    </row>
    <row r="13" spans="1:29" ht="78" customHeight="1" x14ac:dyDescent="0.35">
      <c r="A13" s="73">
        <v>11</v>
      </c>
      <c r="B13" s="72" t="s">
        <v>38</v>
      </c>
      <c r="C13" s="72">
        <v>2010</v>
      </c>
      <c r="D13" s="96">
        <v>40499</v>
      </c>
      <c r="E13" s="72" t="s">
        <v>39</v>
      </c>
      <c r="F13" s="72" t="s">
        <v>40</v>
      </c>
      <c r="G13" s="72" t="s">
        <v>41</v>
      </c>
      <c r="H13" s="72" t="s">
        <v>41</v>
      </c>
      <c r="I13" s="72" t="s">
        <v>42</v>
      </c>
      <c r="J13" s="72" t="s">
        <v>43</v>
      </c>
      <c r="K13" s="126">
        <v>9240000</v>
      </c>
      <c r="L13" s="130">
        <v>840840</v>
      </c>
      <c r="M13" s="127">
        <v>0</v>
      </c>
      <c r="N13" s="127">
        <v>0</v>
      </c>
      <c r="O13" s="128">
        <f>Table1[[#This Row],[Qualified Property Amount Reported]]/Table1[[#This Row],[Qualified Property Amount Approved]]</f>
        <v>0</v>
      </c>
      <c r="P13" s="130">
        <v>398492</v>
      </c>
      <c r="Q13" s="130">
        <v>1008052</v>
      </c>
      <c r="R13" s="130">
        <v>565704</v>
      </c>
      <c r="S13" s="131">
        <v>30</v>
      </c>
      <c r="T13" s="131">
        <v>3</v>
      </c>
      <c r="U13" s="66" t="s">
        <v>44</v>
      </c>
      <c r="V13" s="223"/>
      <c r="W13" s="223"/>
      <c r="X13" s="223"/>
      <c r="Y13" s="223"/>
      <c r="Z13" s="72">
        <v>73</v>
      </c>
      <c r="AA13" s="72"/>
      <c r="AB13" s="72">
        <v>37</v>
      </c>
    </row>
    <row r="14" spans="1:29" ht="83.15" customHeight="1" x14ac:dyDescent="0.35">
      <c r="A14" s="73">
        <v>12</v>
      </c>
      <c r="B14" s="72" t="s">
        <v>120</v>
      </c>
      <c r="C14" s="72">
        <v>2010</v>
      </c>
      <c r="D14" s="96">
        <v>40527</v>
      </c>
      <c r="E14" s="72" t="s">
        <v>121</v>
      </c>
      <c r="F14" s="72" t="s">
        <v>122</v>
      </c>
      <c r="G14" s="72" t="s">
        <v>123</v>
      </c>
      <c r="H14" s="72" t="s">
        <v>123</v>
      </c>
      <c r="I14" s="72" t="s">
        <v>42</v>
      </c>
      <c r="J14" s="72" t="s">
        <v>124</v>
      </c>
      <c r="K14" s="126">
        <v>13400000</v>
      </c>
      <c r="L14" s="130">
        <v>1219400</v>
      </c>
      <c r="M14" s="127">
        <v>996693.54</v>
      </c>
      <c r="N14" s="127">
        <v>11899375.73</v>
      </c>
      <c r="O14" s="128">
        <f>Table1[[#This Row],[Qualified Property Amount Reported]]/Table1[[#This Row],[Qualified Property Amount Approved]]</f>
        <v>0.88801311417910456</v>
      </c>
      <c r="P14" s="130">
        <v>0</v>
      </c>
      <c r="Q14" s="130">
        <v>702662</v>
      </c>
      <c r="R14" s="130">
        <v>-516738</v>
      </c>
      <c r="S14" s="131">
        <v>133</v>
      </c>
      <c r="T14" s="131">
        <v>15</v>
      </c>
      <c r="U14" s="66" t="s">
        <v>50</v>
      </c>
      <c r="V14" s="223"/>
      <c r="W14" s="223"/>
      <c r="X14" s="223"/>
      <c r="Y14" s="223"/>
      <c r="Z14" s="72">
        <v>41</v>
      </c>
      <c r="AA14" s="72"/>
      <c r="AB14" s="72">
        <v>25</v>
      </c>
    </row>
    <row r="15" spans="1:29" ht="83.15" customHeight="1" x14ac:dyDescent="0.35">
      <c r="A15" s="73">
        <v>13</v>
      </c>
      <c r="B15" s="72" t="s">
        <v>82</v>
      </c>
      <c r="C15" s="72">
        <v>2010</v>
      </c>
      <c r="D15" s="96">
        <v>40499</v>
      </c>
      <c r="E15" s="72" t="s">
        <v>83</v>
      </c>
      <c r="F15" s="72" t="s">
        <v>84</v>
      </c>
      <c r="G15" s="72" t="s">
        <v>55</v>
      </c>
      <c r="H15" s="72" t="s">
        <v>55</v>
      </c>
      <c r="I15" s="72" t="s">
        <v>42</v>
      </c>
      <c r="J15" s="72" t="s">
        <v>56</v>
      </c>
      <c r="K15" s="126">
        <v>39000000</v>
      </c>
      <c r="L15" s="130">
        <v>3549000</v>
      </c>
      <c r="M15" s="127">
        <v>0</v>
      </c>
      <c r="N15" s="127">
        <v>0</v>
      </c>
      <c r="O15" s="128">
        <f>Table1[[#This Row],[Qualified Property Amount Reported]]/Table1[[#This Row],[Qualified Property Amount Approved]]</f>
        <v>0</v>
      </c>
      <c r="P15" s="130">
        <v>1971609</v>
      </c>
      <c r="Q15" s="130">
        <v>1975797</v>
      </c>
      <c r="R15" s="130">
        <v>398407</v>
      </c>
      <c r="S15" s="131">
        <v>273</v>
      </c>
      <c r="T15" s="131">
        <v>13</v>
      </c>
      <c r="U15" s="66" t="s">
        <v>44</v>
      </c>
      <c r="V15" s="223"/>
      <c r="W15" s="223"/>
      <c r="X15" s="223"/>
      <c r="Y15" s="223"/>
      <c r="Z15" s="72">
        <v>26</v>
      </c>
      <c r="AA15" s="72"/>
      <c r="AB15" s="72">
        <v>13</v>
      </c>
    </row>
    <row r="16" spans="1:29" ht="83.15" customHeight="1" x14ac:dyDescent="0.35">
      <c r="A16" s="73">
        <v>14</v>
      </c>
      <c r="B16" s="72" t="s">
        <v>53</v>
      </c>
      <c r="C16" s="72">
        <v>2010</v>
      </c>
      <c r="D16" s="96">
        <v>40499</v>
      </c>
      <c r="E16" s="72" t="s">
        <v>54</v>
      </c>
      <c r="F16" s="72" t="s">
        <v>55</v>
      </c>
      <c r="G16" s="72" t="s">
        <v>55</v>
      </c>
      <c r="H16" s="72" t="s">
        <v>55</v>
      </c>
      <c r="I16" s="72" t="s">
        <v>42</v>
      </c>
      <c r="J16" s="72" t="s">
        <v>56</v>
      </c>
      <c r="K16" s="126">
        <v>37700000</v>
      </c>
      <c r="L16" s="130">
        <v>3430700</v>
      </c>
      <c r="M16" s="127">
        <v>3409567.04</v>
      </c>
      <c r="N16" s="127">
        <v>37692991.149999999</v>
      </c>
      <c r="O16" s="128">
        <f>Table1[[#This Row],[Qualified Property Amount Reported]]/Table1[[#This Row],[Qualified Property Amount Approved]]</f>
        <v>0.99981408885941636</v>
      </c>
      <c r="P16" s="130">
        <v>1668971</v>
      </c>
      <c r="Q16" s="130">
        <v>1971559</v>
      </c>
      <c r="R16" s="130">
        <v>209831</v>
      </c>
      <c r="S16" s="131">
        <v>174</v>
      </c>
      <c r="T16" s="131">
        <v>17</v>
      </c>
      <c r="U16" s="66" t="s">
        <v>50</v>
      </c>
      <c r="V16" s="223"/>
      <c r="W16" s="223"/>
      <c r="X16" s="223"/>
      <c r="Y16" s="223"/>
      <c r="Z16" s="72">
        <v>26</v>
      </c>
      <c r="AA16" s="72"/>
      <c r="AB16" s="72">
        <v>10</v>
      </c>
    </row>
    <row r="17" spans="1:29" ht="90" customHeight="1" x14ac:dyDescent="0.35">
      <c r="A17" s="73">
        <v>15</v>
      </c>
      <c r="B17" s="72" t="s">
        <v>57</v>
      </c>
      <c r="C17" s="72">
        <v>2010</v>
      </c>
      <c r="D17" s="96">
        <v>40499</v>
      </c>
      <c r="E17" s="72" t="s">
        <v>58</v>
      </c>
      <c r="F17" s="72" t="s">
        <v>59</v>
      </c>
      <c r="G17" s="72" t="s">
        <v>60</v>
      </c>
      <c r="H17" s="72" t="s">
        <v>60</v>
      </c>
      <c r="I17" s="72" t="s">
        <v>42</v>
      </c>
      <c r="J17" s="72" t="s">
        <v>49</v>
      </c>
      <c r="K17" s="126">
        <v>1245000</v>
      </c>
      <c r="L17" s="130">
        <v>113295</v>
      </c>
      <c r="M17" s="127">
        <v>0</v>
      </c>
      <c r="N17" s="127">
        <v>0</v>
      </c>
      <c r="O17" s="128">
        <f>Table1[[#This Row],[Qualified Property Amount Reported]]/Table1[[#This Row],[Qualified Property Amount Approved]]</f>
        <v>0</v>
      </c>
      <c r="P17" s="130">
        <v>791959</v>
      </c>
      <c r="Q17" s="130">
        <v>130374</v>
      </c>
      <c r="R17" s="130">
        <v>809038</v>
      </c>
      <c r="S17" s="131">
        <v>30</v>
      </c>
      <c r="T17" s="131">
        <v>3</v>
      </c>
      <c r="U17" s="66" t="s">
        <v>44</v>
      </c>
      <c r="V17" s="223"/>
      <c r="W17" s="223"/>
      <c r="X17" s="223"/>
      <c r="Y17" s="223"/>
      <c r="Z17" s="72">
        <v>27</v>
      </c>
      <c r="AA17" s="72"/>
      <c r="AB17" s="72">
        <v>12</v>
      </c>
    </row>
    <row r="18" spans="1:29" ht="106.5" customHeight="1" x14ac:dyDescent="0.35">
      <c r="A18" s="73">
        <v>16</v>
      </c>
      <c r="B18" s="72" t="s">
        <v>67</v>
      </c>
      <c r="C18" s="72">
        <v>2010</v>
      </c>
      <c r="D18" s="96">
        <v>40499</v>
      </c>
      <c r="E18" s="72" t="s">
        <v>68</v>
      </c>
      <c r="F18" s="72" t="s">
        <v>69</v>
      </c>
      <c r="G18" s="72" t="s">
        <v>55</v>
      </c>
      <c r="H18" s="72" t="s">
        <v>55</v>
      </c>
      <c r="I18" s="72" t="s">
        <v>42</v>
      </c>
      <c r="J18" s="72" t="s">
        <v>56</v>
      </c>
      <c r="K18" s="126">
        <v>140187900</v>
      </c>
      <c r="L18" s="130">
        <v>12757098.9</v>
      </c>
      <c r="M18" s="127">
        <v>4306411.5599999996</v>
      </c>
      <c r="N18" s="127">
        <v>53035063.310000002</v>
      </c>
      <c r="O18" s="128">
        <f>Table1[[#This Row],[Qualified Property Amount Reported]]/Table1[[#This Row],[Qualified Property Amount Approved]]</f>
        <v>0.37831412917947982</v>
      </c>
      <c r="P18" s="130">
        <v>10527415</v>
      </c>
      <c r="Q18" s="130">
        <v>6992728</v>
      </c>
      <c r="R18" s="130">
        <v>4763045</v>
      </c>
      <c r="S18" s="131">
        <v>410</v>
      </c>
      <c r="T18" s="131">
        <v>36</v>
      </c>
      <c r="U18" s="66" t="s">
        <v>44</v>
      </c>
      <c r="V18" s="223"/>
      <c r="W18" s="223"/>
      <c r="X18" s="223"/>
      <c r="Y18" s="223"/>
      <c r="Z18" s="72">
        <v>25</v>
      </c>
      <c r="AA18" s="72"/>
      <c r="AB18" s="72">
        <v>17</v>
      </c>
    </row>
    <row r="19" spans="1:29" ht="108" customHeight="1" x14ac:dyDescent="0.35">
      <c r="A19" s="73">
        <v>17</v>
      </c>
      <c r="B19" s="72" t="s">
        <v>80</v>
      </c>
      <c r="C19" s="72">
        <v>2010</v>
      </c>
      <c r="D19" s="96">
        <v>40499</v>
      </c>
      <c r="E19" s="72" t="s">
        <v>81</v>
      </c>
      <c r="F19" s="72" t="s">
        <v>79</v>
      </c>
      <c r="G19" s="72" t="s">
        <v>55</v>
      </c>
      <c r="H19" s="72" t="s">
        <v>55</v>
      </c>
      <c r="I19" s="72" t="s">
        <v>42</v>
      </c>
      <c r="J19" s="72" t="s">
        <v>56</v>
      </c>
      <c r="K19" s="126">
        <v>20000000</v>
      </c>
      <c r="L19" s="130">
        <v>1820000</v>
      </c>
      <c r="M19" s="127">
        <v>1736127.77</v>
      </c>
      <c r="N19" s="127">
        <v>19996322.73</v>
      </c>
      <c r="O19" s="128">
        <f>Table1[[#This Row],[Qualified Property Amount Reported]]/Table1[[#This Row],[Qualified Property Amount Approved]]</f>
        <v>0.99981613650000001</v>
      </c>
      <c r="P19" s="130">
        <v>2137232</v>
      </c>
      <c r="Q19" s="130">
        <v>2594509</v>
      </c>
      <c r="R19" s="130">
        <v>2911741</v>
      </c>
      <c r="S19" s="131">
        <v>160</v>
      </c>
      <c r="T19" s="131">
        <v>18</v>
      </c>
      <c r="U19" s="66" t="s">
        <v>50</v>
      </c>
      <c r="V19" s="223"/>
      <c r="W19" s="223"/>
      <c r="X19" s="223"/>
      <c r="Y19" s="223"/>
      <c r="Z19" s="72">
        <v>24</v>
      </c>
      <c r="AA19" s="72"/>
      <c r="AB19" s="72">
        <v>10</v>
      </c>
    </row>
    <row r="20" spans="1:29" ht="83.15" customHeight="1" x14ac:dyDescent="0.35">
      <c r="A20" s="73">
        <v>18</v>
      </c>
      <c r="B20" s="72" t="s">
        <v>89</v>
      </c>
      <c r="C20" s="72">
        <v>2010</v>
      </c>
      <c r="D20" s="96">
        <v>40527</v>
      </c>
      <c r="E20" s="72" t="s">
        <v>90</v>
      </c>
      <c r="F20" s="72" t="s">
        <v>91</v>
      </c>
      <c r="G20" s="72" t="s">
        <v>41</v>
      </c>
      <c r="H20" s="72" t="s">
        <v>41</v>
      </c>
      <c r="I20" s="72" t="s">
        <v>42</v>
      </c>
      <c r="J20" s="72" t="s">
        <v>56</v>
      </c>
      <c r="K20" s="126">
        <v>8945858</v>
      </c>
      <c r="L20" s="130">
        <v>814073.07799999998</v>
      </c>
      <c r="M20" s="127">
        <v>0</v>
      </c>
      <c r="N20" s="127">
        <v>0</v>
      </c>
      <c r="O20" s="128">
        <f>Table1[[#This Row],[Qualified Property Amount Reported]]/Table1[[#This Row],[Qualified Property Amount Approved]]</f>
        <v>0</v>
      </c>
      <c r="P20" s="130">
        <v>508282</v>
      </c>
      <c r="Q20" s="130">
        <v>5895571</v>
      </c>
      <c r="R20" s="130">
        <v>5589780</v>
      </c>
      <c r="S20" s="131">
        <v>94</v>
      </c>
      <c r="T20" s="131">
        <v>11</v>
      </c>
      <c r="U20" s="66" t="s">
        <v>44</v>
      </c>
      <c r="V20" s="223"/>
      <c r="W20" s="223"/>
      <c r="X20" s="223"/>
      <c r="Y20" s="223"/>
      <c r="Z20" s="72">
        <v>73</v>
      </c>
      <c r="AA20" s="72"/>
      <c r="AB20" s="72">
        <v>37</v>
      </c>
    </row>
    <row r="21" spans="1:29" ht="83.15" customHeight="1" x14ac:dyDescent="0.35">
      <c r="A21" s="73">
        <v>19</v>
      </c>
      <c r="B21" s="72" t="s">
        <v>70</v>
      </c>
      <c r="C21" s="72">
        <v>2010</v>
      </c>
      <c r="D21" s="96">
        <v>40527</v>
      </c>
      <c r="E21" s="72" t="s">
        <v>71</v>
      </c>
      <c r="F21" s="72" t="s">
        <v>72</v>
      </c>
      <c r="G21" s="72" t="s">
        <v>73</v>
      </c>
      <c r="H21" s="72" t="s">
        <v>73</v>
      </c>
      <c r="I21" s="72" t="s">
        <v>35</v>
      </c>
      <c r="J21" s="72" t="s">
        <v>74</v>
      </c>
      <c r="K21" s="126">
        <v>42484174</v>
      </c>
      <c r="L21" s="130">
        <v>3866059.8339999998</v>
      </c>
      <c r="M21" s="127">
        <v>164277.79</v>
      </c>
      <c r="N21" s="127">
        <v>1938796.34</v>
      </c>
      <c r="O21" s="128">
        <f>Table1[[#This Row],[Qualified Property Amount Reported]]/Table1[[#This Row],[Qualified Property Amount Approved]]</f>
        <v>4.5635731084238573E-2</v>
      </c>
      <c r="P21" s="130">
        <v>558363</v>
      </c>
      <c r="Q21" s="130">
        <v>9552414</v>
      </c>
      <c r="R21" s="130">
        <v>6244717</v>
      </c>
      <c r="S21" s="131">
        <v>212</v>
      </c>
      <c r="T21" s="131">
        <v>23</v>
      </c>
      <c r="U21" s="76" t="s">
        <v>44</v>
      </c>
      <c r="V21" s="223"/>
      <c r="W21" s="223"/>
      <c r="X21" s="223"/>
      <c r="Y21" s="223"/>
      <c r="Z21" s="72">
        <v>36</v>
      </c>
      <c r="AA21" s="72"/>
      <c r="AB21" s="72">
        <v>40</v>
      </c>
    </row>
    <row r="22" spans="1:29" ht="83.15" customHeight="1" x14ac:dyDescent="0.35">
      <c r="A22" s="73">
        <v>20</v>
      </c>
      <c r="B22" s="72" t="s">
        <v>61</v>
      </c>
      <c r="C22" s="72">
        <v>2010</v>
      </c>
      <c r="D22" s="96">
        <v>40499</v>
      </c>
      <c r="E22" s="72" t="s">
        <v>62</v>
      </c>
      <c r="F22" s="72" t="s">
        <v>63</v>
      </c>
      <c r="G22" s="72" t="s">
        <v>64</v>
      </c>
      <c r="H22" s="72" t="s">
        <v>64</v>
      </c>
      <c r="I22" s="72" t="s">
        <v>42</v>
      </c>
      <c r="J22" s="72" t="s">
        <v>56</v>
      </c>
      <c r="K22" s="126">
        <v>381776000</v>
      </c>
      <c r="L22" s="130">
        <v>34741616</v>
      </c>
      <c r="M22" s="127">
        <v>25127322.309999999</v>
      </c>
      <c r="N22" s="127">
        <v>277309757</v>
      </c>
      <c r="O22" s="128">
        <f>Table1[[#This Row],[Qualified Property Amount Reported]]/Table1[[#This Row],[Qualified Property Amount Approved]]</f>
        <v>0.72636770514647331</v>
      </c>
      <c r="P22" s="130">
        <v>22202363</v>
      </c>
      <c r="Q22" s="130">
        <v>20765274</v>
      </c>
      <c r="R22" s="130">
        <v>8226021</v>
      </c>
      <c r="S22" s="131">
        <v>2084</v>
      </c>
      <c r="T22" s="131">
        <v>225</v>
      </c>
      <c r="U22" s="66" t="s">
        <v>44</v>
      </c>
      <c r="V22" s="223"/>
      <c r="W22" s="223"/>
      <c r="X22" s="223"/>
      <c r="Y22" s="223"/>
      <c r="Z22" s="72">
        <v>24</v>
      </c>
      <c r="AA22" s="72"/>
      <c r="AB22" s="72">
        <v>10</v>
      </c>
    </row>
    <row r="23" spans="1:29" ht="126" customHeight="1" x14ac:dyDescent="0.35">
      <c r="A23" s="73">
        <v>21</v>
      </c>
      <c r="B23" s="72" t="s">
        <v>75</v>
      </c>
      <c r="C23" s="72">
        <v>2010</v>
      </c>
      <c r="D23" s="96">
        <v>40499</v>
      </c>
      <c r="E23" s="72" t="s">
        <v>76</v>
      </c>
      <c r="F23" s="72" t="s">
        <v>69</v>
      </c>
      <c r="G23" s="72" t="s">
        <v>55</v>
      </c>
      <c r="H23" s="72" t="s">
        <v>55</v>
      </c>
      <c r="I23" s="72" t="s">
        <v>42</v>
      </c>
      <c r="J23" s="72" t="s">
        <v>56</v>
      </c>
      <c r="K23" s="126">
        <v>105473402</v>
      </c>
      <c r="L23" s="130">
        <v>9598079.5820000004</v>
      </c>
      <c r="M23" s="127">
        <v>0</v>
      </c>
      <c r="N23" s="127">
        <v>0</v>
      </c>
      <c r="O23" s="128">
        <f>Table1[[#This Row],[Qualified Property Amount Reported]]/Table1[[#This Row],[Qualified Property Amount Approved]]</f>
        <v>0</v>
      </c>
      <c r="P23" s="130">
        <v>3512324</v>
      </c>
      <c r="Q23" s="130">
        <v>6207404</v>
      </c>
      <c r="R23" s="130">
        <v>121648</v>
      </c>
      <c r="S23" s="131">
        <v>493</v>
      </c>
      <c r="T23" s="131">
        <v>47</v>
      </c>
      <c r="U23" s="66" t="s">
        <v>44</v>
      </c>
      <c r="V23" s="223"/>
      <c r="W23" s="223"/>
      <c r="X23" s="223"/>
      <c r="Y23" s="223"/>
      <c r="Z23" s="72">
        <v>28</v>
      </c>
      <c r="AA23" s="72"/>
      <c r="AB23" s="72">
        <v>17</v>
      </c>
    </row>
    <row r="24" spans="1:29" ht="83.15" customHeight="1" x14ac:dyDescent="0.35">
      <c r="A24" s="73">
        <v>22</v>
      </c>
      <c r="B24" s="72" t="s">
        <v>77</v>
      </c>
      <c r="C24" s="72">
        <v>2010</v>
      </c>
      <c r="D24" s="96">
        <v>40527</v>
      </c>
      <c r="E24" s="72" t="s">
        <v>78</v>
      </c>
      <c r="F24" s="72" t="s">
        <v>79</v>
      </c>
      <c r="G24" s="72" t="s">
        <v>55</v>
      </c>
      <c r="H24" s="72" t="s">
        <v>55</v>
      </c>
      <c r="I24" s="72" t="s">
        <v>42</v>
      </c>
      <c r="J24" s="72" t="s">
        <v>56</v>
      </c>
      <c r="K24" s="126">
        <v>8000000</v>
      </c>
      <c r="L24" s="130">
        <v>728000</v>
      </c>
      <c r="M24" s="127">
        <v>704815.66</v>
      </c>
      <c r="N24" s="127">
        <v>7745227</v>
      </c>
      <c r="O24" s="128">
        <f>Table1[[#This Row],[Qualified Property Amount Reported]]/Table1[[#This Row],[Qualified Property Amount Approved]]</f>
        <v>0.96815337499999998</v>
      </c>
      <c r="P24" s="130">
        <v>903595</v>
      </c>
      <c r="Q24" s="130">
        <v>1877730</v>
      </c>
      <c r="R24" s="130">
        <v>2053325</v>
      </c>
      <c r="S24" s="131">
        <v>94</v>
      </c>
      <c r="T24" s="131">
        <v>11</v>
      </c>
      <c r="U24" s="66" t="s">
        <v>50</v>
      </c>
      <c r="V24" s="223"/>
      <c r="W24" s="223"/>
      <c r="X24" s="223"/>
      <c r="Y24" s="223"/>
      <c r="Z24" s="72">
        <v>24</v>
      </c>
      <c r="AA24" s="72"/>
      <c r="AB24" s="72">
        <v>10</v>
      </c>
    </row>
    <row r="25" spans="1:29" ht="83.15" customHeight="1" x14ac:dyDescent="0.35">
      <c r="A25" s="73">
        <v>23</v>
      </c>
      <c r="B25" s="72" t="s">
        <v>65</v>
      </c>
      <c r="C25" s="72">
        <v>2010</v>
      </c>
      <c r="D25" s="96">
        <v>40499</v>
      </c>
      <c r="E25" s="72" t="s">
        <v>66</v>
      </c>
      <c r="F25" s="72" t="s">
        <v>63</v>
      </c>
      <c r="G25" s="72" t="s">
        <v>64</v>
      </c>
      <c r="H25" s="72" t="s">
        <v>64</v>
      </c>
      <c r="I25" s="72" t="s">
        <v>42</v>
      </c>
      <c r="J25" s="72" t="s">
        <v>56</v>
      </c>
      <c r="K25" s="126">
        <v>7800000</v>
      </c>
      <c r="L25" s="130">
        <v>709800</v>
      </c>
      <c r="M25" s="127">
        <v>375884.76</v>
      </c>
      <c r="N25" s="127">
        <v>4474134.55</v>
      </c>
      <c r="O25" s="128">
        <f>Table1[[#This Row],[Qualified Property Amount Reported]]/Table1[[#This Row],[Qualified Property Amount Approved]]</f>
        <v>0.57360699358974354</v>
      </c>
      <c r="P25" s="130">
        <v>834403</v>
      </c>
      <c r="Q25" s="130">
        <v>1564665</v>
      </c>
      <c r="R25" s="130">
        <v>1689268</v>
      </c>
      <c r="S25" s="131">
        <v>180</v>
      </c>
      <c r="T25" s="131">
        <v>17</v>
      </c>
      <c r="U25" s="66" t="s">
        <v>50</v>
      </c>
      <c r="V25" s="223"/>
      <c r="W25" s="223"/>
      <c r="X25" s="223"/>
      <c r="Y25" s="223"/>
      <c r="Z25" s="72">
        <v>24</v>
      </c>
      <c r="AA25" s="72"/>
      <c r="AB25" s="72">
        <v>10</v>
      </c>
    </row>
    <row r="26" spans="1:29" ht="83.15" customHeight="1" x14ac:dyDescent="0.35">
      <c r="A26" s="73">
        <v>24</v>
      </c>
      <c r="B26" s="72" t="s">
        <v>131</v>
      </c>
      <c r="C26" s="72">
        <v>2011</v>
      </c>
      <c r="D26" s="96">
        <v>40568</v>
      </c>
      <c r="E26" s="72" t="s">
        <v>132</v>
      </c>
      <c r="F26" s="72" t="s">
        <v>133</v>
      </c>
      <c r="G26" s="72" t="s">
        <v>64</v>
      </c>
      <c r="H26" s="72" t="s">
        <v>64</v>
      </c>
      <c r="I26" s="72" t="s">
        <v>42</v>
      </c>
      <c r="J26" s="72" t="s">
        <v>134</v>
      </c>
      <c r="K26" s="126">
        <v>5387950</v>
      </c>
      <c r="L26" s="130">
        <v>490303.45</v>
      </c>
      <c r="M26" s="127">
        <v>362320.05</v>
      </c>
      <c r="N26" s="127">
        <v>4473087</v>
      </c>
      <c r="O26" s="128">
        <f>Table1[[#This Row],[Qualified Property Amount Reported]]/Table1[[#This Row],[Qualified Property Amount Approved]]</f>
        <v>0.8302020248888724</v>
      </c>
      <c r="P26" s="130">
        <v>16040</v>
      </c>
      <c r="Q26" s="130">
        <v>274173</v>
      </c>
      <c r="R26" s="130">
        <v>-200090</v>
      </c>
      <c r="S26" s="131">
        <v>6</v>
      </c>
      <c r="T26" s="131">
        <v>1</v>
      </c>
      <c r="U26" s="66" t="s">
        <v>50</v>
      </c>
      <c r="V26" s="223"/>
      <c r="W26" s="223"/>
      <c r="X26" s="223"/>
      <c r="Y26" s="223"/>
      <c r="Z26" s="72">
        <v>18</v>
      </c>
      <c r="AA26" s="72"/>
      <c r="AB26" s="72">
        <v>9</v>
      </c>
    </row>
    <row r="27" spans="1:29" ht="83.15" customHeight="1" x14ac:dyDescent="0.35">
      <c r="A27" s="73">
        <v>25</v>
      </c>
      <c r="B27" s="72" t="s">
        <v>155</v>
      </c>
      <c r="C27" s="72">
        <v>2011</v>
      </c>
      <c r="D27" s="96">
        <v>40784</v>
      </c>
      <c r="E27" s="72" t="s">
        <v>156</v>
      </c>
      <c r="F27" s="72" t="s">
        <v>157</v>
      </c>
      <c r="G27" s="72" t="s">
        <v>41</v>
      </c>
      <c r="H27" s="72" t="s">
        <v>158</v>
      </c>
      <c r="I27" s="72" t="s">
        <v>42</v>
      </c>
      <c r="J27" s="72" t="s">
        <v>56</v>
      </c>
      <c r="K27" s="126">
        <v>7879667</v>
      </c>
      <c r="L27" s="130">
        <v>638253.027</v>
      </c>
      <c r="M27" s="127">
        <v>0</v>
      </c>
      <c r="N27" s="127">
        <v>0</v>
      </c>
      <c r="O27" s="128">
        <f>Table1[[#This Row],[Qualified Property Amount Reported]]/Table1[[#This Row],[Qualified Property Amount Approved]]</f>
        <v>0</v>
      </c>
      <c r="P27" s="130">
        <v>740148</v>
      </c>
      <c r="Q27" s="130">
        <v>2884021</v>
      </c>
      <c r="R27" s="130">
        <v>2985916</v>
      </c>
      <c r="S27" s="131">
        <v>200</v>
      </c>
      <c r="T27" s="131">
        <v>12</v>
      </c>
      <c r="U27" s="66" t="s">
        <v>44</v>
      </c>
      <c r="V27" s="223"/>
      <c r="W27" s="223"/>
      <c r="X27" s="223"/>
      <c r="Y27" s="223"/>
      <c r="Z27" s="72">
        <v>72</v>
      </c>
      <c r="AA27" s="72"/>
      <c r="AB27" s="72">
        <v>34</v>
      </c>
    </row>
    <row r="28" spans="1:29" ht="83.15" customHeight="1" x14ac:dyDescent="0.35">
      <c r="A28" s="73">
        <v>26</v>
      </c>
      <c r="B28" s="72" t="s">
        <v>148</v>
      </c>
      <c r="C28" s="72">
        <v>2011</v>
      </c>
      <c r="D28" s="96">
        <v>40784</v>
      </c>
      <c r="E28" s="72" t="s">
        <v>149</v>
      </c>
      <c r="F28" s="72" t="s">
        <v>150</v>
      </c>
      <c r="G28" s="72" t="s">
        <v>73</v>
      </c>
      <c r="H28" s="72" t="s">
        <v>73</v>
      </c>
      <c r="I28" s="72" t="s">
        <v>42</v>
      </c>
      <c r="J28" s="72" t="s">
        <v>151</v>
      </c>
      <c r="K28" s="126">
        <v>174453978</v>
      </c>
      <c r="L28" s="130">
        <v>14130772.218</v>
      </c>
      <c r="M28" s="127">
        <v>0</v>
      </c>
      <c r="N28" s="127">
        <v>0</v>
      </c>
      <c r="O28" s="128">
        <f>Table1[[#This Row],[Qualified Property Amount Reported]]/Table1[[#This Row],[Qualified Property Amount Approved]]</f>
        <v>0</v>
      </c>
      <c r="P28" s="130">
        <v>7487143</v>
      </c>
      <c r="Q28" s="130">
        <v>11697269</v>
      </c>
      <c r="R28" s="130">
        <v>5053640</v>
      </c>
      <c r="S28" s="131">
        <v>381</v>
      </c>
      <c r="T28" s="131">
        <v>39</v>
      </c>
      <c r="U28" s="76" t="s">
        <v>44</v>
      </c>
      <c r="V28" s="223"/>
      <c r="W28" s="223"/>
      <c r="X28" s="223"/>
      <c r="Y28" s="223"/>
      <c r="Z28" s="72">
        <v>36</v>
      </c>
      <c r="AA28" s="72"/>
      <c r="AB28" s="72">
        <v>40</v>
      </c>
    </row>
    <row r="29" spans="1:29" ht="83.15" customHeight="1" x14ac:dyDescent="0.35">
      <c r="A29" s="73">
        <v>27</v>
      </c>
      <c r="B29" s="72" t="s">
        <v>141</v>
      </c>
      <c r="C29" s="72">
        <v>2011</v>
      </c>
      <c r="D29" s="96">
        <v>40722</v>
      </c>
      <c r="E29" s="72" t="s">
        <v>142</v>
      </c>
      <c r="F29" s="72" t="s">
        <v>143</v>
      </c>
      <c r="G29" s="72" t="s">
        <v>103</v>
      </c>
      <c r="H29" s="72" t="s">
        <v>103</v>
      </c>
      <c r="I29" s="72" t="s">
        <v>42</v>
      </c>
      <c r="J29" s="72" t="s">
        <v>138</v>
      </c>
      <c r="K29" s="126">
        <v>10120000</v>
      </c>
      <c r="L29" s="130">
        <v>920920</v>
      </c>
      <c r="M29" s="127">
        <v>823637.85</v>
      </c>
      <c r="N29" s="127">
        <v>10119999.91</v>
      </c>
      <c r="O29" s="128">
        <f>Table1[[#This Row],[Qualified Property Amount Reported]]/Table1[[#This Row],[Qualified Property Amount Approved]]</f>
        <v>0.99999999110671933</v>
      </c>
      <c r="P29" s="130">
        <v>2221793</v>
      </c>
      <c r="Q29" s="130">
        <v>4297636</v>
      </c>
      <c r="R29" s="130">
        <v>5598509</v>
      </c>
      <c r="S29" s="131">
        <v>62</v>
      </c>
      <c r="T29" s="131">
        <v>7</v>
      </c>
      <c r="U29" s="66" t="s">
        <v>50</v>
      </c>
      <c r="V29" s="223"/>
      <c r="W29" s="223"/>
      <c r="X29" s="223"/>
      <c r="Y29" s="223"/>
      <c r="Z29" s="72">
        <v>13</v>
      </c>
      <c r="AA29" s="72"/>
      <c r="AB29" s="72">
        <v>5</v>
      </c>
    </row>
    <row r="30" spans="1:29" ht="83.15" customHeight="1" x14ac:dyDescent="0.35">
      <c r="A30" s="73">
        <v>28</v>
      </c>
      <c r="B30" s="72" t="s">
        <v>125</v>
      </c>
      <c r="C30" s="72">
        <v>2011</v>
      </c>
      <c r="D30" s="96">
        <v>40568</v>
      </c>
      <c r="E30" s="72" t="s">
        <v>126</v>
      </c>
      <c r="F30" s="72" t="s">
        <v>127</v>
      </c>
      <c r="G30" s="72" t="s">
        <v>64</v>
      </c>
      <c r="H30" s="72" t="s">
        <v>64</v>
      </c>
      <c r="I30" s="72" t="s">
        <v>35</v>
      </c>
      <c r="J30" s="72" t="s">
        <v>128</v>
      </c>
      <c r="K30" s="126">
        <v>1306525</v>
      </c>
      <c r="L30" s="130">
        <v>118893.77499999999</v>
      </c>
      <c r="M30" s="127">
        <v>99646.59</v>
      </c>
      <c r="N30" s="127">
        <v>1213372.5899999999</v>
      </c>
      <c r="O30" s="128">
        <f>Table1[[#This Row],[Qualified Property Amount Reported]]/Table1[[#This Row],[Qualified Property Amount Approved]]</f>
        <v>0.92870216031074782</v>
      </c>
      <c r="P30" s="130">
        <v>21400</v>
      </c>
      <c r="Q30" s="130">
        <v>944754</v>
      </c>
      <c r="R30" s="130">
        <v>847260</v>
      </c>
      <c r="S30" s="131">
        <v>26</v>
      </c>
      <c r="T30" s="131">
        <v>2</v>
      </c>
      <c r="U30" s="66" t="s">
        <v>50</v>
      </c>
      <c r="V30" s="223"/>
      <c r="W30" s="223"/>
      <c r="X30" s="223"/>
      <c r="Y30" s="223"/>
      <c r="Z30" s="72">
        <v>24</v>
      </c>
      <c r="AA30" s="72"/>
      <c r="AB30" s="72">
        <v>10</v>
      </c>
    </row>
    <row r="31" spans="1:29" ht="83.15" customHeight="1" x14ac:dyDescent="0.35">
      <c r="A31" s="73">
        <v>29</v>
      </c>
      <c r="B31" s="72" t="s">
        <v>129</v>
      </c>
      <c r="C31" s="72">
        <v>2011</v>
      </c>
      <c r="D31" s="96">
        <v>40568</v>
      </c>
      <c r="E31" s="72" t="s">
        <v>130</v>
      </c>
      <c r="F31" s="72" t="s">
        <v>84</v>
      </c>
      <c r="G31" s="72" t="s">
        <v>55</v>
      </c>
      <c r="H31" s="72" t="s">
        <v>55</v>
      </c>
      <c r="I31" s="72" t="s">
        <v>42</v>
      </c>
      <c r="J31" s="72" t="s">
        <v>56</v>
      </c>
      <c r="K31" s="126">
        <v>26092000</v>
      </c>
      <c r="L31" s="130">
        <v>2374372</v>
      </c>
      <c r="M31" s="127">
        <v>881599.23</v>
      </c>
      <c r="N31" s="127">
        <v>10883941.140000001</v>
      </c>
      <c r="O31" s="128">
        <f>Table1[[#This Row],[Qualified Property Amount Reported]]/Table1[[#This Row],[Qualified Property Amount Approved]]</f>
        <v>0.41713709719454239</v>
      </c>
      <c r="P31" s="130">
        <v>3246664</v>
      </c>
      <c r="Q31" s="130">
        <v>1363913</v>
      </c>
      <c r="R31" s="130">
        <v>2236206</v>
      </c>
      <c r="S31" s="131">
        <v>56</v>
      </c>
      <c r="T31" s="131">
        <v>3</v>
      </c>
      <c r="U31" s="66" t="s">
        <v>44</v>
      </c>
      <c r="V31" s="41"/>
      <c r="W31" s="41"/>
      <c r="X31" s="41"/>
      <c r="Y31" s="43"/>
      <c r="Z31" s="72">
        <v>26</v>
      </c>
      <c r="AA31" s="72"/>
      <c r="AB31" s="72">
        <v>13</v>
      </c>
      <c r="AC31" s="89"/>
    </row>
    <row r="32" spans="1:29" ht="98.15" customHeight="1" x14ac:dyDescent="0.35">
      <c r="A32" s="73">
        <v>30</v>
      </c>
      <c r="B32" s="72" t="s">
        <v>139</v>
      </c>
      <c r="C32" s="72">
        <v>2011</v>
      </c>
      <c r="D32" s="96">
        <v>40624</v>
      </c>
      <c r="E32" s="72" t="s">
        <v>140</v>
      </c>
      <c r="F32" s="72" t="s">
        <v>52</v>
      </c>
      <c r="G32" s="72" t="s">
        <v>48</v>
      </c>
      <c r="H32" s="72" t="s">
        <v>48</v>
      </c>
      <c r="I32" s="72" t="s">
        <v>42</v>
      </c>
      <c r="J32" s="72" t="s">
        <v>138</v>
      </c>
      <c r="K32" s="126">
        <v>14374000</v>
      </c>
      <c r="L32" s="130">
        <v>1308034</v>
      </c>
      <c r="M32" s="127">
        <v>1164293.99</v>
      </c>
      <c r="N32" s="127">
        <v>14373999.93</v>
      </c>
      <c r="O32" s="128">
        <f>Table1[[#This Row],[Qualified Property Amount Reported]]/Table1[[#This Row],[Qualified Property Amount Approved]]</f>
        <v>0.99999999513009596</v>
      </c>
      <c r="P32" s="130">
        <v>197027</v>
      </c>
      <c r="Q32" s="130">
        <v>3470273</v>
      </c>
      <c r="R32" s="130">
        <v>2359266</v>
      </c>
      <c r="S32" s="131">
        <v>97</v>
      </c>
      <c r="T32" s="131">
        <v>11</v>
      </c>
      <c r="U32" s="76" t="s">
        <v>50</v>
      </c>
      <c r="V32" s="46"/>
      <c r="W32" s="41"/>
      <c r="X32" s="41"/>
      <c r="Y32" s="43"/>
      <c r="Z32" s="72">
        <v>32</v>
      </c>
      <c r="AA32" s="72"/>
      <c r="AB32" s="72">
        <v>16</v>
      </c>
      <c r="AC32" s="89"/>
    </row>
    <row r="33" spans="1:29" ht="87" customHeight="1" x14ac:dyDescent="0.35">
      <c r="A33" s="73">
        <v>31</v>
      </c>
      <c r="B33" s="72" t="s">
        <v>135</v>
      </c>
      <c r="C33" s="72">
        <v>2011</v>
      </c>
      <c r="D33" s="96">
        <v>40722</v>
      </c>
      <c r="E33" s="72" t="s">
        <v>136</v>
      </c>
      <c r="F33" s="72" t="s">
        <v>137</v>
      </c>
      <c r="G33" s="72" t="s">
        <v>64</v>
      </c>
      <c r="H33" s="72" t="s">
        <v>64</v>
      </c>
      <c r="I33" s="72" t="s">
        <v>42</v>
      </c>
      <c r="J33" s="72" t="s">
        <v>138</v>
      </c>
      <c r="K33" s="126">
        <v>3703090</v>
      </c>
      <c r="L33" s="130">
        <v>336981.19</v>
      </c>
      <c r="M33" s="127">
        <v>0</v>
      </c>
      <c r="N33" s="127">
        <v>0</v>
      </c>
      <c r="O33" s="128">
        <f>Table1[[#This Row],[Qualified Property Amount Reported]]/Table1[[#This Row],[Qualified Property Amount Approved]]</f>
        <v>0</v>
      </c>
      <c r="P33" s="130">
        <v>111243</v>
      </c>
      <c r="Q33" s="130">
        <v>506852</v>
      </c>
      <c r="R33" s="130">
        <v>281113</v>
      </c>
      <c r="S33" s="131">
        <v>46</v>
      </c>
      <c r="T33" s="131">
        <v>5</v>
      </c>
      <c r="U33" s="76" t="s">
        <v>44</v>
      </c>
      <c r="V33" s="46"/>
      <c r="W33" s="41"/>
      <c r="X33" s="41"/>
      <c r="Y33" s="43"/>
      <c r="Z33" s="72">
        <v>18</v>
      </c>
      <c r="AA33" s="72"/>
      <c r="AB33" s="72">
        <v>9</v>
      </c>
      <c r="AC33" s="89"/>
    </row>
    <row r="34" spans="1:29" ht="146.5" customHeight="1" x14ac:dyDescent="0.35">
      <c r="A34" s="73">
        <v>32</v>
      </c>
      <c r="B34" s="72" t="s">
        <v>144</v>
      </c>
      <c r="C34" s="72">
        <v>2011</v>
      </c>
      <c r="D34" s="96">
        <v>40750</v>
      </c>
      <c r="E34" s="72" t="s">
        <v>145</v>
      </c>
      <c r="F34" s="72" t="s">
        <v>146</v>
      </c>
      <c r="G34" s="72" t="s">
        <v>147</v>
      </c>
      <c r="H34" s="72" t="s">
        <v>147</v>
      </c>
      <c r="I34" s="72" t="s">
        <v>42</v>
      </c>
      <c r="J34" s="72" t="s">
        <v>49</v>
      </c>
      <c r="K34" s="126">
        <v>3155300</v>
      </c>
      <c r="L34" s="130">
        <v>255579.30000000002</v>
      </c>
      <c r="M34" s="127">
        <v>247020.17</v>
      </c>
      <c r="N34" s="127">
        <v>3049631.77</v>
      </c>
      <c r="O34" s="128">
        <f>Table1[[#This Row],[Qualified Property Amount Reported]]/Table1[[#This Row],[Qualified Property Amount Approved]]</f>
        <v>0.96651087693721671</v>
      </c>
      <c r="P34" s="130">
        <v>40230</v>
      </c>
      <c r="Q34" s="130">
        <v>271233</v>
      </c>
      <c r="R34" s="130">
        <v>55884</v>
      </c>
      <c r="S34" s="131">
        <v>9</v>
      </c>
      <c r="T34" s="131">
        <v>1</v>
      </c>
      <c r="U34" s="66" t="s">
        <v>50</v>
      </c>
      <c r="V34" s="46"/>
      <c r="W34" s="41"/>
      <c r="X34" s="41"/>
      <c r="Y34" s="43"/>
      <c r="Z34" s="72">
        <v>31</v>
      </c>
      <c r="AA34" s="72"/>
      <c r="AB34" s="72">
        <v>14</v>
      </c>
      <c r="AC34" s="89"/>
    </row>
    <row r="35" spans="1:29" ht="126" customHeight="1" x14ac:dyDescent="0.35">
      <c r="A35" s="73">
        <v>33</v>
      </c>
      <c r="B35" s="72" t="s">
        <v>152</v>
      </c>
      <c r="C35" s="72">
        <v>2011</v>
      </c>
      <c r="D35" s="96">
        <v>40784</v>
      </c>
      <c r="E35" s="72" t="s">
        <v>153</v>
      </c>
      <c r="F35" s="72" t="s">
        <v>154</v>
      </c>
      <c r="G35" s="72" t="s">
        <v>55</v>
      </c>
      <c r="H35" s="72" t="s">
        <v>55</v>
      </c>
      <c r="I35" s="72" t="s">
        <v>42</v>
      </c>
      <c r="J35" s="72" t="s">
        <v>56</v>
      </c>
      <c r="K35" s="126">
        <v>8411240</v>
      </c>
      <c r="L35" s="130">
        <v>681310.44000000006</v>
      </c>
      <c r="M35" s="127">
        <v>494483.62</v>
      </c>
      <c r="N35" s="127">
        <v>6104736</v>
      </c>
      <c r="O35" s="128">
        <f>Table1[[#This Row],[Qualified Property Amount Reported]]/Table1[[#This Row],[Qualified Property Amount Approved]]</f>
        <v>0.72578311877915747</v>
      </c>
      <c r="P35" s="130">
        <v>419024</v>
      </c>
      <c r="Q35" s="130">
        <v>575484</v>
      </c>
      <c r="R35" s="130">
        <v>313197</v>
      </c>
      <c r="S35" s="131">
        <v>40</v>
      </c>
      <c r="T35" s="131">
        <v>1</v>
      </c>
      <c r="U35" s="66" t="s">
        <v>44</v>
      </c>
      <c r="V35" s="52"/>
      <c r="W35" s="41"/>
      <c r="X35" s="41"/>
      <c r="Y35" s="43"/>
      <c r="Z35" s="72">
        <v>25</v>
      </c>
      <c r="AA35" s="72"/>
      <c r="AB35" s="72">
        <v>17</v>
      </c>
      <c r="AC35" s="89"/>
    </row>
    <row r="36" spans="1:29" ht="122.25" customHeight="1" x14ac:dyDescent="0.35">
      <c r="A36" s="73">
        <v>34</v>
      </c>
      <c r="B36" s="72" t="s">
        <v>159</v>
      </c>
      <c r="C36" s="72">
        <v>2011</v>
      </c>
      <c r="D36" s="96">
        <v>40890</v>
      </c>
      <c r="E36" s="76" t="s">
        <v>160</v>
      </c>
      <c r="F36" s="72" t="s">
        <v>161</v>
      </c>
      <c r="G36" s="72" t="s">
        <v>64</v>
      </c>
      <c r="H36" s="72" t="s">
        <v>162</v>
      </c>
      <c r="I36" s="72" t="s">
        <v>35</v>
      </c>
      <c r="J36" s="72" t="s">
        <v>163</v>
      </c>
      <c r="K36" s="126">
        <v>292000000</v>
      </c>
      <c r="L36" s="130">
        <v>23652000</v>
      </c>
      <c r="M36" s="127">
        <v>24546044.829999998</v>
      </c>
      <c r="N36" s="127">
        <v>291889530.08999997</v>
      </c>
      <c r="O36" s="128">
        <f>Table1[[#This Row],[Qualified Property Amount Reported]]/Table1[[#This Row],[Qualified Property Amount Approved]]</f>
        <v>0.99962167839041083</v>
      </c>
      <c r="P36" s="130">
        <v>2386636</v>
      </c>
      <c r="Q36" s="130">
        <v>35023610</v>
      </c>
      <c r="R36" s="130">
        <v>13758246</v>
      </c>
      <c r="S36" s="131">
        <v>1237</v>
      </c>
      <c r="T36" s="131">
        <v>108</v>
      </c>
      <c r="U36" s="76" t="s">
        <v>50</v>
      </c>
      <c r="V36" s="52" t="s">
        <v>164</v>
      </c>
      <c r="W36" s="36" t="s">
        <v>165</v>
      </c>
      <c r="X36" s="37" t="s">
        <v>166</v>
      </c>
      <c r="Y36" s="44" t="s">
        <v>167</v>
      </c>
      <c r="Z36" s="72">
        <v>24</v>
      </c>
      <c r="AA36" s="72"/>
      <c r="AB36" s="72">
        <v>10</v>
      </c>
      <c r="AC36" s="89"/>
    </row>
    <row r="37" spans="1:29" ht="83.15" customHeight="1" x14ac:dyDescent="0.35">
      <c r="A37" s="73">
        <v>35</v>
      </c>
      <c r="B37" s="72" t="s">
        <v>168</v>
      </c>
      <c r="C37" s="72">
        <v>2011</v>
      </c>
      <c r="D37" s="96">
        <v>40862</v>
      </c>
      <c r="E37" s="72" t="s">
        <v>169</v>
      </c>
      <c r="F37" s="72" t="s">
        <v>170</v>
      </c>
      <c r="G37" s="72" t="s">
        <v>55</v>
      </c>
      <c r="H37" s="72" t="s">
        <v>55</v>
      </c>
      <c r="I37" s="72" t="s">
        <v>42</v>
      </c>
      <c r="J37" s="72" t="s">
        <v>49</v>
      </c>
      <c r="K37" s="126">
        <v>17156875</v>
      </c>
      <c r="L37" s="130">
        <v>1389706.875</v>
      </c>
      <c r="M37" s="127">
        <v>942179.29</v>
      </c>
      <c r="N37" s="127">
        <v>11273784.040000001</v>
      </c>
      <c r="O37" s="128">
        <f>Table1[[#This Row],[Qualified Property Amount Reported]]/Table1[[#This Row],[Qualified Property Amount Approved]]</f>
        <v>0.65710008611708137</v>
      </c>
      <c r="P37" s="130">
        <v>1355423</v>
      </c>
      <c r="Q37" s="130">
        <v>2233575</v>
      </c>
      <c r="R37" s="130">
        <v>2199291</v>
      </c>
      <c r="S37" s="131">
        <v>174</v>
      </c>
      <c r="T37" s="131">
        <v>17</v>
      </c>
      <c r="U37" s="76" t="s">
        <v>50</v>
      </c>
      <c r="V37" s="46"/>
      <c r="W37" s="41"/>
      <c r="X37" s="41"/>
      <c r="Y37" s="43"/>
      <c r="Z37" s="72">
        <v>26</v>
      </c>
      <c r="AA37" s="72"/>
      <c r="AB37" s="72">
        <v>10</v>
      </c>
      <c r="AC37" s="89"/>
    </row>
    <row r="38" spans="1:29" ht="83.15" customHeight="1" x14ac:dyDescent="0.35">
      <c r="A38" s="73">
        <v>36</v>
      </c>
      <c r="B38" s="72" t="s">
        <v>191</v>
      </c>
      <c r="C38" s="72">
        <v>2012</v>
      </c>
      <c r="D38" s="96">
        <v>41198</v>
      </c>
      <c r="E38" s="72" t="s">
        <v>192</v>
      </c>
      <c r="F38" s="72" t="s">
        <v>193</v>
      </c>
      <c r="G38" s="72" t="s">
        <v>33</v>
      </c>
      <c r="H38" s="72" t="s">
        <v>33</v>
      </c>
      <c r="I38" s="72" t="s">
        <v>42</v>
      </c>
      <c r="J38" s="72" t="s">
        <v>49</v>
      </c>
      <c r="K38" s="103">
        <v>2633359</v>
      </c>
      <c r="L38" s="105">
        <v>213302.079</v>
      </c>
      <c r="M38" s="103">
        <v>84096.31</v>
      </c>
      <c r="N38" s="103">
        <v>1004734.92</v>
      </c>
      <c r="O38" s="104">
        <f>Table1[[#This Row],[Qualified Property Amount Reported]]/Table1[[#This Row],[Qualified Property Amount Approved]]</f>
        <v>0.38154118750994453</v>
      </c>
      <c r="P38" s="105">
        <v>41150</v>
      </c>
      <c r="Q38" s="105">
        <v>208573</v>
      </c>
      <c r="R38" s="105">
        <v>36421</v>
      </c>
      <c r="S38" s="72">
        <v>22</v>
      </c>
      <c r="T38" s="72">
        <v>3</v>
      </c>
      <c r="U38" s="72" t="s">
        <v>44</v>
      </c>
      <c r="V38" s="106"/>
      <c r="W38" s="89"/>
      <c r="X38" s="89"/>
      <c r="Y38" s="108"/>
      <c r="Z38" s="72">
        <v>9</v>
      </c>
      <c r="AA38" s="72"/>
      <c r="AB38" s="72">
        <v>5</v>
      </c>
      <c r="AC38" s="89"/>
    </row>
    <row r="39" spans="1:29" ht="83.15" customHeight="1" x14ac:dyDescent="0.35">
      <c r="A39" s="73">
        <v>37</v>
      </c>
      <c r="B39" s="72" t="s">
        <v>197</v>
      </c>
      <c r="C39" s="72">
        <v>2012</v>
      </c>
      <c r="D39" s="96">
        <v>41198</v>
      </c>
      <c r="E39" s="72" t="s">
        <v>198</v>
      </c>
      <c r="F39" s="72" t="s">
        <v>199</v>
      </c>
      <c r="G39" s="72" t="s">
        <v>33</v>
      </c>
      <c r="H39" s="72" t="s">
        <v>33</v>
      </c>
      <c r="I39" s="72" t="s">
        <v>42</v>
      </c>
      <c r="J39" s="72" t="s">
        <v>138</v>
      </c>
      <c r="K39" s="126">
        <v>11796759</v>
      </c>
      <c r="L39" s="130">
        <v>955537.47900000005</v>
      </c>
      <c r="M39" s="127">
        <v>0</v>
      </c>
      <c r="N39" s="127">
        <v>0</v>
      </c>
      <c r="O39" s="128">
        <f>Table1[[#This Row],[Qualified Property Amount Reported]]/Table1[[#This Row],[Qualified Property Amount Approved]]</f>
        <v>0</v>
      </c>
      <c r="P39" s="130">
        <v>204651</v>
      </c>
      <c r="Q39" s="130">
        <v>977083</v>
      </c>
      <c r="R39" s="130">
        <v>226196</v>
      </c>
      <c r="S39" s="131">
        <v>24</v>
      </c>
      <c r="T39" s="131">
        <v>3</v>
      </c>
      <c r="U39" s="66" t="s">
        <v>44</v>
      </c>
      <c r="V39" s="46"/>
      <c r="W39" s="41"/>
      <c r="X39" s="41"/>
      <c r="Y39" s="43"/>
      <c r="Z39" s="72">
        <v>10</v>
      </c>
      <c r="AA39" s="72"/>
      <c r="AB39" s="72">
        <v>6</v>
      </c>
      <c r="AC39" s="89"/>
    </row>
    <row r="40" spans="1:29" ht="83.15" customHeight="1" x14ac:dyDescent="0.35">
      <c r="A40" s="73">
        <v>38</v>
      </c>
      <c r="B40" s="72" t="s">
        <v>194</v>
      </c>
      <c r="C40" s="72">
        <v>2012</v>
      </c>
      <c r="D40" s="96">
        <v>41198</v>
      </c>
      <c r="E40" s="72" t="s">
        <v>195</v>
      </c>
      <c r="F40" s="72" t="s">
        <v>196</v>
      </c>
      <c r="G40" s="72" t="s">
        <v>103</v>
      </c>
      <c r="H40" s="72" t="s">
        <v>103</v>
      </c>
      <c r="I40" s="72" t="s">
        <v>35</v>
      </c>
      <c r="J40" s="72" t="s">
        <v>163</v>
      </c>
      <c r="K40" s="126">
        <v>5744962</v>
      </c>
      <c r="L40" s="130">
        <v>465341.92200000002</v>
      </c>
      <c r="M40" s="127">
        <v>256835.53</v>
      </c>
      <c r="N40" s="127">
        <v>3170809</v>
      </c>
      <c r="O40" s="128">
        <f>Table1[[#This Row],[Qualified Property Amount Reported]]/Table1[[#This Row],[Qualified Property Amount Approved]]</f>
        <v>0.55192862894480421</v>
      </c>
      <c r="P40" s="130">
        <v>83283</v>
      </c>
      <c r="Q40" s="130">
        <v>906571</v>
      </c>
      <c r="R40" s="130">
        <v>524512</v>
      </c>
      <c r="S40" s="131">
        <v>114</v>
      </c>
      <c r="T40" s="131">
        <v>8</v>
      </c>
      <c r="U40" s="76" t="s">
        <v>44</v>
      </c>
      <c r="V40" s="46"/>
      <c r="W40" s="41"/>
      <c r="X40" s="41"/>
      <c r="Y40" s="43"/>
      <c r="Z40" s="72">
        <v>13</v>
      </c>
      <c r="AA40" s="72"/>
      <c r="AB40" s="72">
        <v>5</v>
      </c>
      <c r="AC40" s="89"/>
    </row>
    <row r="41" spans="1:29" ht="83.15" customHeight="1" x14ac:dyDescent="0.35">
      <c r="A41" s="73">
        <v>39</v>
      </c>
      <c r="B41" s="72" t="s">
        <v>181</v>
      </c>
      <c r="C41" s="72">
        <v>2012</v>
      </c>
      <c r="D41" s="96">
        <v>41044</v>
      </c>
      <c r="E41" s="72" t="s">
        <v>182</v>
      </c>
      <c r="F41" s="72" t="s">
        <v>183</v>
      </c>
      <c r="G41" s="72" t="s">
        <v>33</v>
      </c>
      <c r="H41" s="72" t="s">
        <v>33</v>
      </c>
      <c r="I41" s="72" t="s">
        <v>42</v>
      </c>
      <c r="J41" s="72" t="s">
        <v>49</v>
      </c>
      <c r="K41" s="126">
        <v>1025769</v>
      </c>
      <c r="L41" s="130">
        <v>83087</v>
      </c>
      <c r="M41" s="127">
        <v>61712.13</v>
      </c>
      <c r="N41" s="127">
        <v>735018.76</v>
      </c>
      <c r="O41" s="128">
        <f>Table1[[#This Row],[Qualified Property Amount Reported]]/Table1[[#This Row],[Qualified Property Amount Approved]]</f>
        <v>0.71655388298925005</v>
      </c>
      <c r="P41" s="130">
        <v>112933</v>
      </c>
      <c r="Q41" s="130">
        <v>128931</v>
      </c>
      <c r="R41" s="130">
        <v>158777</v>
      </c>
      <c r="S41" s="131">
        <v>6</v>
      </c>
      <c r="T41" s="131">
        <v>1</v>
      </c>
      <c r="U41" s="66" t="s">
        <v>50</v>
      </c>
      <c r="V41" s="46"/>
      <c r="W41" s="41"/>
      <c r="X41" s="41"/>
      <c r="Y41" s="43"/>
      <c r="Z41" s="72">
        <v>9</v>
      </c>
      <c r="AA41" s="72"/>
      <c r="AB41" s="72">
        <v>8</v>
      </c>
      <c r="AC41" s="89"/>
    </row>
    <row r="42" spans="1:29" ht="83.15" customHeight="1" x14ac:dyDescent="0.35">
      <c r="A42" s="73">
        <v>40</v>
      </c>
      <c r="B42" s="72" t="s">
        <v>186</v>
      </c>
      <c r="C42" s="72">
        <v>2012</v>
      </c>
      <c r="D42" s="96">
        <v>41079</v>
      </c>
      <c r="E42" s="72" t="s">
        <v>187</v>
      </c>
      <c r="F42" s="72" t="s">
        <v>188</v>
      </c>
      <c r="G42" s="72" t="s">
        <v>189</v>
      </c>
      <c r="H42" s="72" t="s">
        <v>189</v>
      </c>
      <c r="I42" s="72" t="s">
        <v>42</v>
      </c>
      <c r="J42" s="72" t="s">
        <v>190</v>
      </c>
      <c r="K42" s="126">
        <v>4115500</v>
      </c>
      <c r="L42" s="130">
        <v>333356</v>
      </c>
      <c r="M42" s="127">
        <v>343220.36</v>
      </c>
      <c r="N42" s="127">
        <v>4115500</v>
      </c>
      <c r="O42" s="128">
        <f>Table1[[#This Row],[Qualified Property Amount Reported]]/Table1[[#This Row],[Qualified Property Amount Approved]]</f>
        <v>1</v>
      </c>
      <c r="P42" s="130">
        <v>84522</v>
      </c>
      <c r="Q42" s="130">
        <v>2616810</v>
      </c>
      <c r="R42" s="130">
        <v>2367976</v>
      </c>
      <c r="S42" s="131">
        <v>30</v>
      </c>
      <c r="T42" s="131">
        <v>1</v>
      </c>
      <c r="U42" s="66" t="s">
        <v>50</v>
      </c>
      <c r="V42" s="46"/>
      <c r="W42" s="41"/>
      <c r="X42" s="41"/>
      <c r="Y42" s="43"/>
      <c r="Z42" s="72">
        <v>29</v>
      </c>
      <c r="AA42" s="72"/>
      <c r="AB42" s="72">
        <v>17</v>
      </c>
      <c r="AC42" s="89"/>
    </row>
    <row r="43" spans="1:29" ht="83.15" customHeight="1" x14ac:dyDescent="0.35">
      <c r="A43" s="73">
        <v>41</v>
      </c>
      <c r="B43" s="72" t="s">
        <v>203</v>
      </c>
      <c r="C43" s="72">
        <v>2012</v>
      </c>
      <c r="D43" s="96">
        <v>41226</v>
      </c>
      <c r="E43" s="72" t="s">
        <v>204</v>
      </c>
      <c r="F43" s="72" t="s">
        <v>205</v>
      </c>
      <c r="G43" s="72" t="s">
        <v>73</v>
      </c>
      <c r="H43" s="72" t="s">
        <v>73</v>
      </c>
      <c r="I43" s="72" t="s">
        <v>42</v>
      </c>
      <c r="J43" s="72" t="s">
        <v>206</v>
      </c>
      <c r="K43" s="126">
        <v>13500000</v>
      </c>
      <c r="L43" s="130">
        <v>1093500</v>
      </c>
      <c r="M43" s="127">
        <v>379523.56</v>
      </c>
      <c r="N43" s="127">
        <v>4510779.8099999996</v>
      </c>
      <c r="O43" s="128">
        <f>Table1[[#This Row],[Qualified Property Amount Reported]]/Table1[[#This Row],[Qualified Property Amount Approved]]</f>
        <v>0.33413183777777777</v>
      </c>
      <c r="P43" s="130">
        <v>423866</v>
      </c>
      <c r="Q43" s="130">
        <v>679196</v>
      </c>
      <c r="R43" s="130">
        <v>9561</v>
      </c>
      <c r="S43" s="131">
        <v>17</v>
      </c>
      <c r="T43" s="131">
        <v>3</v>
      </c>
      <c r="U43" s="76" t="s">
        <v>50</v>
      </c>
      <c r="V43" s="46"/>
      <c r="W43" s="41"/>
      <c r="X43" s="41"/>
      <c r="Y43" s="43"/>
      <c r="Z43" s="72">
        <v>36</v>
      </c>
      <c r="AA43" s="72"/>
      <c r="AB43" s="72">
        <v>40</v>
      </c>
      <c r="AC43" s="89"/>
    </row>
    <row r="44" spans="1:29" ht="83.15" customHeight="1" x14ac:dyDescent="0.35">
      <c r="A44" s="73">
        <v>42</v>
      </c>
      <c r="B44" s="72" t="s">
        <v>184</v>
      </c>
      <c r="C44" s="72">
        <v>2012</v>
      </c>
      <c r="D44" s="96">
        <v>41044</v>
      </c>
      <c r="E44" s="72" t="s">
        <v>185</v>
      </c>
      <c r="F44" s="72" t="s">
        <v>179</v>
      </c>
      <c r="G44" s="72" t="s">
        <v>116</v>
      </c>
      <c r="H44" s="72" t="s">
        <v>116</v>
      </c>
      <c r="I44" s="72" t="s">
        <v>42</v>
      </c>
      <c r="J44" s="72" t="s">
        <v>180</v>
      </c>
      <c r="K44" s="126">
        <v>24500000</v>
      </c>
      <c r="L44" s="130">
        <v>1984500</v>
      </c>
      <c r="M44" s="127">
        <v>2005024.12</v>
      </c>
      <c r="N44" s="127">
        <v>24200004</v>
      </c>
      <c r="O44" s="128">
        <f>Table1[[#This Row],[Qualified Property Amount Reported]]/Table1[[#This Row],[Qualified Property Amount Approved]]</f>
        <v>0.98775526530612245</v>
      </c>
      <c r="P44" s="130">
        <v>357750</v>
      </c>
      <c r="Q44" s="130">
        <v>1704725</v>
      </c>
      <c r="R44" s="130">
        <v>77975</v>
      </c>
      <c r="S44" s="131">
        <v>114</v>
      </c>
      <c r="T44" s="131">
        <v>8</v>
      </c>
      <c r="U44" s="66" t="s">
        <v>50</v>
      </c>
      <c r="V44" s="46"/>
      <c r="W44" s="41"/>
      <c r="X44" s="41"/>
      <c r="Y44" s="43"/>
      <c r="Z44" s="72">
        <v>76</v>
      </c>
      <c r="AA44" s="72"/>
      <c r="AB44" s="72">
        <v>39</v>
      </c>
      <c r="AC44" s="89"/>
    </row>
    <row r="45" spans="1:29" ht="78.75" customHeight="1" x14ac:dyDescent="0.35">
      <c r="A45" s="73">
        <v>43</v>
      </c>
      <c r="B45" s="72" t="s">
        <v>177</v>
      </c>
      <c r="C45" s="72">
        <v>2012</v>
      </c>
      <c r="D45" s="96">
        <v>41044</v>
      </c>
      <c r="E45" s="72" t="s">
        <v>178</v>
      </c>
      <c r="F45" s="72" t="s">
        <v>179</v>
      </c>
      <c r="G45" s="72" t="s">
        <v>116</v>
      </c>
      <c r="H45" s="72" t="s">
        <v>116</v>
      </c>
      <c r="I45" s="72" t="s">
        <v>42</v>
      </c>
      <c r="J45" s="72" t="s">
        <v>180</v>
      </c>
      <c r="K45" s="126">
        <v>104381342</v>
      </c>
      <c r="L45" s="130">
        <v>8454888.7019999996</v>
      </c>
      <c r="M45" s="127">
        <v>7351986.7199999997</v>
      </c>
      <c r="N45" s="127">
        <v>90047264.859999985</v>
      </c>
      <c r="O45" s="128">
        <f>Table1[[#This Row],[Qualified Property Amount Reported]]/Table1[[#This Row],[Qualified Property Amount Approved]]</f>
        <v>0.86267586845166244</v>
      </c>
      <c r="P45" s="130">
        <v>3706841</v>
      </c>
      <c r="Q45" s="130">
        <v>10302813</v>
      </c>
      <c r="R45" s="130">
        <v>5554765</v>
      </c>
      <c r="S45" s="131">
        <v>399</v>
      </c>
      <c r="T45" s="131">
        <v>44</v>
      </c>
      <c r="U45" s="76" t="s">
        <v>50</v>
      </c>
      <c r="V45" s="46"/>
      <c r="W45" s="41"/>
      <c r="X45" s="41"/>
      <c r="Y45" s="43"/>
      <c r="Z45" s="72">
        <v>76</v>
      </c>
      <c r="AA45" s="72"/>
      <c r="AB45" s="72">
        <v>39</v>
      </c>
      <c r="AC45" s="89"/>
    </row>
    <row r="46" spans="1:29" ht="97.5" customHeight="1" x14ac:dyDescent="0.35">
      <c r="A46" s="73">
        <v>44</v>
      </c>
      <c r="B46" s="72" t="s">
        <v>171</v>
      </c>
      <c r="C46" s="72">
        <v>2012</v>
      </c>
      <c r="D46" s="96">
        <v>40960</v>
      </c>
      <c r="E46" s="72" t="s">
        <v>172</v>
      </c>
      <c r="F46" s="72" t="s">
        <v>173</v>
      </c>
      <c r="G46" s="72" t="s">
        <v>64</v>
      </c>
      <c r="H46" s="72" t="s">
        <v>64</v>
      </c>
      <c r="I46" s="72" t="s">
        <v>42</v>
      </c>
      <c r="J46" s="72" t="s">
        <v>174</v>
      </c>
      <c r="K46" s="126">
        <v>57002457</v>
      </c>
      <c r="L46" s="130">
        <v>4617199.017</v>
      </c>
      <c r="M46" s="127">
        <v>1708595.6</v>
      </c>
      <c r="N46" s="127">
        <v>20380383.490000002</v>
      </c>
      <c r="O46" s="128">
        <f>Table1[[#This Row],[Qualified Property Amount Reported]]/Table1[[#This Row],[Qualified Property Amount Approved]]</f>
        <v>0.35753517589601447</v>
      </c>
      <c r="P46" s="130">
        <v>30775968</v>
      </c>
      <c r="Q46" s="130">
        <v>2368664</v>
      </c>
      <c r="R46" s="130">
        <v>28527434</v>
      </c>
      <c r="S46" s="131">
        <v>180</v>
      </c>
      <c r="T46" s="131">
        <v>14</v>
      </c>
      <c r="U46" s="76" t="s">
        <v>44</v>
      </c>
      <c r="V46" s="46"/>
      <c r="W46" s="41"/>
      <c r="X46" s="41"/>
      <c r="Y46" s="43"/>
      <c r="Z46" s="72">
        <v>24</v>
      </c>
      <c r="AA46" s="72"/>
      <c r="AB46" s="72">
        <v>10</v>
      </c>
      <c r="AC46" s="89"/>
    </row>
    <row r="47" spans="1:29" ht="83.15" customHeight="1" x14ac:dyDescent="0.35">
      <c r="A47" s="73">
        <v>45</v>
      </c>
      <c r="B47" s="72" t="s">
        <v>175</v>
      </c>
      <c r="C47" s="72">
        <v>2012</v>
      </c>
      <c r="D47" s="96">
        <v>40988</v>
      </c>
      <c r="E47" s="72" t="s">
        <v>76</v>
      </c>
      <c r="F47" s="72" t="s">
        <v>176</v>
      </c>
      <c r="G47" s="72" t="s">
        <v>55</v>
      </c>
      <c r="H47" s="72" t="s">
        <v>55</v>
      </c>
      <c r="I47" s="72" t="s">
        <v>42</v>
      </c>
      <c r="J47" s="72" t="s">
        <v>56</v>
      </c>
      <c r="K47" s="126">
        <v>6417810</v>
      </c>
      <c r="L47" s="130">
        <v>519842.61000000004</v>
      </c>
      <c r="M47" s="127">
        <v>490541.59</v>
      </c>
      <c r="N47" s="127">
        <v>6056069</v>
      </c>
      <c r="O47" s="128">
        <f>Table1[[#This Row],[Qualified Property Amount Reported]]/Table1[[#This Row],[Qualified Property Amount Approved]]</f>
        <v>0.9436348224705936</v>
      </c>
      <c r="P47" s="130">
        <v>277896</v>
      </c>
      <c r="Q47" s="130">
        <v>253546</v>
      </c>
      <c r="R47" s="130">
        <v>11600</v>
      </c>
      <c r="S47" s="131">
        <v>28</v>
      </c>
      <c r="T47" s="131">
        <v>3</v>
      </c>
      <c r="U47" s="76" t="s">
        <v>50</v>
      </c>
      <c r="V47" s="46"/>
      <c r="W47" s="41"/>
      <c r="X47" s="41"/>
      <c r="Y47" s="43"/>
      <c r="Z47" s="72">
        <v>28</v>
      </c>
      <c r="AA47" s="72"/>
      <c r="AB47" s="72">
        <v>17</v>
      </c>
      <c r="AC47" s="89"/>
    </row>
    <row r="48" spans="1:29" s="98" customFormat="1" ht="93.75" customHeight="1" x14ac:dyDescent="0.35">
      <c r="A48" s="73">
        <v>46</v>
      </c>
      <c r="B48" s="192" t="s">
        <v>200</v>
      </c>
      <c r="C48" s="192">
        <v>2012</v>
      </c>
      <c r="D48" s="96">
        <v>41226</v>
      </c>
      <c r="E48" s="192" t="s">
        <v>201</v>
      </c>
      <c r="F48" s="192" t="s">
        <v>202</v>
      </c>
      <c r="G48" s="192" t="s">
        <v>99</v>
      </c>
      <c r="H48" s="192" t="s">
        <v>99</v>
      </c>
      <c r="I48" s="192" t="s">
        <v>42</v>
      </c>
      <c r="J48" s="192" t="s">
        <v>49</v>
      </c>
      <c r="K48" s="196">
        <v>1187000</v>
      </c>
      <c r="L48" s="199">
        <v>96147</v>
      </c>
      <c r="M48" s="202">
        <v>94295.29</v>
      </c>
      <c r="N48" s="202">
        <v>1126586.53</v>
      </c>
      <c r="O48" s="204">
        <f>Table1[[#This Row],[Qualified Property Amount Reported]]/Table1[[#This Row],[Qualified Property Amount Approved]]</f>
        <v>0.94910406908171863</v>
      </c>
      <c r="P48" s="199">
        <v>18139</v>
      </c>
      <c r="Q48" s="199">
        <v>95062</v>
      </c>
      <c r="R48" s="199">
        <v>17054</v>
      </c>
      <c r="S48" s="208">
        <v>5</v>
      </c>
      <c r="T48" s="208">
        <v>1</v>
      </c>
      <c r="U48" s="211" t="s">
        <v>50</v>
      </c>
      <c r="V48" s="223"/>
      <c r="W48" s="223"/>
      <c r="X48" s="223"/>
      <c r="Y48" s="223"/>
      <c r="Z48" s="72">
        <v>30</v>
      </c>
      <c r="AA48" s="72"/>
      <c r="AB48" s="72">
        <v>17</v>
      </c>
      <c r="AC48"/>
    </row>
    <row r="49" spans="1:119" ht="83.15" customHeight="1" x14ac:dyDescent="0.35">
      <c r="A49" s="73">
        <v>47</v>
      </c>
      <c r="B49" s="72" t="s">
        <v>221</v>
      </c>
      <c r="C49" s="72">
        <v>2013</v>
      </c>
      <c r="D49" s="96">
        <v>41443</v>
      </c>
      <c r="E49" s="72" t="s">
        <v>222</v>
      </c>
      <c r="F49" s="72" t="s">
        <v>52</v>
      </c>
      <c r="G49" s="72" t="s">
        <v>48</v>
      </c>
      <c r="H49" s="72" t="s">
        <v>48</v>
      </c>
      <c r="I49" s="72" t="s">
        <v>42</v>
      </c>
      <c r="J49" s="72" t="s">
        <v>49</v>
      </c>
      <c r="K49" s="103">
        <v>6254045</v>
      </c>
      <c r="L49" s="105">
        <v>523463.56649999996</v>
      </c>
      <c r="M49" s="103">
        <v>328667.46000000002</v>
      </c>
      <c r="N49" s="103">
        <v>3926731.88</v>
      </c>
      <c r="O49" s="104">
        <f>Table1[[#This Row],[Qualified Property Amount Reported]]/Table1[[#This Row],[Qualified Property Amount Approved]]</f>
        <v>0.62787074285522404</v>
      </c>
      <c r="P49" s="105">
        <v>351613</v>
      </c>
      <c r="Q49" s="105">
        <v>523038</v>
      </c>
      <c r="R49" s="105">
        <v>351188</v>
      </c>
      <c r="S49" s="72">
        <v>28</v>
      </c>
      <c r="T49" s="72">
        <v>2</v>
      </c>
      <c r="U49" s="72" t="s">
        <v>50</v>
      </c>
      <c r="V49" s="106"/>
      <c r="W49" s="89"/>
      <c r="X49" s="89"/>
      <c r="Y49" s="108"/>
      <c r="Z49" s="72">
        <v>32</v>
      </c>
      <c r="AA49" s="72"/>
      <c r="AB49" s="72">
        <v>14</v>
      </c>
      <c r="AC49" s="89"/>
    </row>
    <row r="50" spans="1:119" ht="83.15" customHeight="1" x14ac:dyDescent="0.35">
      <c r="A50" s="73">
        <v>48</v>
      </c>
      <c r="B50" s="72" t="s">
        <v>230</v>
      </c>
      <c r="C50" s="72">
        <v>2013</v>
      </c>
      <c r="D50" s="96">
        <v>41562</v>
      </c>
      <c r="E50" s="72" t="s">
        <v>231</v>
      </c>
      <c r="F50" s="72" t="s">
        <v>232</v>
      </c>
      <c r="G50" s="72" t="s">
        <v>233</v>
      </c>
      <c r="H50" s="72" t="s">
        <v>233</v>
      </c>
      <c r="I50" s="72" t="s">
        <v>42</v>
      </c>
      <c r="J50" s="72" t="s">
        <v>138</v>
      </c>
      <c r="K50" s="126">
        <v>4976469</v>
      </c>
      <c r="L50" s="130">
        <v>416530.45529999997</v>
      </c>
      <c r="M50" s="127">
        <v>326787.61</v>
      </c>
      <c r="N50" s="127">
        <v>3881088</v>
      </c>
      <c r="O50" s="128">
        <f>Table1[[#This Row],[Qualified Property Amount Reported]]/Table1[[#This Row],[Qualified Property Amount Approved]]</f>
        <v>0.77988790847486444</v>
      </c>
      <c r="P50" s="130">
        <v>43980</v>
      </c>
      <c r="Q50" s="130">
        <v>423841</v>
      </c>
      <c r="R50" s="130">
        <v>51291</v>
      </c>
      <c r="S50" s="131">
        <v>20</v>
      </c>
      <c r="T50" s="131">
        <v>3</v>
      </c>
      <c r="U50" s="76" t="s">
        <v>50</v>
      </c>
      <c r="V50" s="46"/>
      <c r="W50" s="41"/>
      <c r="X50" s="41"/>
      <c r="Y50" s="43"/>
      <c r="Z50" s="72">
        <v>21</v>
      </c>
      <c r="AA50" s="72"/>
      <c r="AB50" s="72">
        <v>13</v>
      </c>
      <c r="AC50" s="89"/>
    </row>
    <row r="51" spans="1:119" ht="81" customHeight="1" x14ac:dyDescent="0.35">
      <c r="A51" s="73">
        <v>49</v>
      </c>
      <c r="B51" s="72" t="s">
        <v>240</v>
      </c>
      <c r="C51" s="72">
        <v>2013</v>
      </c>
      <c r="D51" s="96">
        <v>41625</v>
      </c>
      <c r="E51" s="72" t="s">
        <v>241</v>
      </c>
      <c r="F51" s="72" t="s">
        <v>242</v>
      </c>
      <c r="G51" s="72" t="s">
        <v>233</v>
      </c>
      <c r="H51" s="72" t="s">
        <v>233</v>
      </c>
      <c r="I51" s="72" t="s">
        <v>237</v>
      </c>
      <c r="J51" s="72" t="s">
        <v>243</v>
      </c>
      <c r="K51" s="126">
        <v>6553000</v>
      </c>
      <c r="L51" s="130">
        <v>548486.1</v>
      </c>
      <c r="M51" s="127">
        <v>429578.15</v>
      </c>
      <c r="N51" s="127">
        <v>5101878.25</v>
      </c>
      <c r="O51" s="128">
        <f>Table1[[#This Row],[Qualified Property Amount Reported]]/Table1[[#This Row],[Qualified Property Amount Approved]]</f>
        <v>0.77855611933465585</v>
      </c>
      <c r="P51" s="129" t="s">
        <v>88</v>
      </c>
      <c r="Q51" s="130">
        <v>539522</v>
      </c>
      <c r="R51" s="130">
        <v>-8964</v>
      </c>
      <c r="S51" s="131">
        <v>12</v>
      </c>
      <c r="T51" s="131">
        <v>1</v>
      </c>
      <c r="U51" s="76" t="s">
        <v>44</v>
      </c>
      <c r="V51" s="46"/>
      <c r="W51" s="41"/>
      <c r="X51" s="41"/>
      <c r="Y51" s="43"/>
      <c r="Z51" s="72">
        <v>21</v>
      </c>
      <c r="AA51" s="72"/>
      <c r="AB51" s="72">
        <v>13</v>
      </c>
      <c r="AC51" s="89"/>
    </row>
    <row r="52" spans="1:119" ht="81.650000000000006" customHeight="1" x14ac:dyDescent="0.35">
      <c r="A52" s="73">
        <v>50</v>
      </c>
      <c r="B52" s="72" t="s">
        <v>211</v>
      </c>
      <c r="C52" s="72">
        <v>2013</v>
      </c>
      <c r="D52" s="96">
        <v>41352</v>
      </c>
      <c r="E52" s="72" t="s">
        <v>212</v>
      </c>
      <c r="F52" s="72" t="s">
        <v>213</v>
      </c>
      <c r="G52" s="72" t="s">
        <v>116</v>
      </c>
      <c r="H52" s="72" t="s">
        <v>116</v>
      </c>
      <c r="I52" s="72" t="s">
        <v>42</v>
      </c>
      <c r="J52" s="72" t="s">
        <v>190</v>
      </c>
      <c r="K52" s="126">
        <v>1905343</v>
      </c>
      <c r="L52" s="130">
        <v>159477.20910000001</v>
      </c>
      <c r="M52" s="127">
        <v>160429.88</v>
      </c>
      <c r="N52" s="127">
        <v>1905343</v>
      </c>
      <c r="O52" s="128">
        <f>Table1[[#This Row],[Qualified Property Amount Reported]]/Table1[[#This Row],[Qualified Property Amount Approved]]</f>
        <v>1</v>
      </c>
      <c r="P52" s="130">
        <v>103496</v>
      </c>
      <c r="Q52" s="130">
        <v>786032</v>
      </c>
      <c r="R52" s="130">
        <v>730051</v>
      </c>
      <c r="S52" s="131">
        <v>32</v>
      </c>
      <c r="T52" s="131">
        <v>2</v>
      </c>
      <c r="U52" s="76" t="s">
        <v>50</v>
      </c>
      <c r="V52" s="46"/>
      <c r="W52" s="41"/>
      <c r="X52" s="41"/>
      <c r="Y52" s="43"/>
      <c r="Z52" s="72">
        <v>76</v>
      </c>
      <c r="AA52" s="72"/>
      <c r="AB52" s="72">
        <v>38</v>
      </c>
      <c r="AC52" s="89"/>
    </row>
    <row r="53" spans="1:119" ht="85" customHeight="1" x14ac:dyDescent="0.35">
      <c r="A53" s="73">
        <v>51</v>
      </c>
      <c r="B53" s="72" t="s">
        <v>226</v>
      </c>
      <c r="C53" s="72">
        <v>2013</v>
      </c>
      <c r="D53" s="96">
        <v>41534</v>
      </c>
      <c r="E53" s="72" t="s">
        <v>227</v>
      </c>
      <c r="F53" s="72" t="s">
        <v>228</v>
      </c>
      <c r="G53" s="72" t="s">
        <v>229</v>
      </c>
      <c r="H53" s="72" t="s">
        <v>229</v>
      </c>
      <c r="I53" s="72" t="s">
        <v>42</v>
      </c>
      <c r="J53" s="72" t="s">
        <v>138</v>
      </c>
      <c r="K53" s="126">
        <v>3481313</v>
      </c>
      <c r="L53" s="130">
        <v>291385.89809999999</v>
      </c>
      <c r="M53" s="127">
        <v>293077.069418</v>
      </c>
      <c r="N53" s="127">
        <v>3480725.29</v>
      </c>
      <c r="O53" s="128">
        <f>Table1[[#This Row],[Qualified Property Amount Reported]]/Table1[[#This Row],[Qualified Property Amount Approved]]</f>
        <v>0.99983118151111383</v>
      </c>
      <c r="P53" s="130">
        <v>38218</v>
      </c>
      <c r="Q53" s="130">
        <v>394801</v>
      </c>
      <c r="R53" s="130">
        <v>141634</v>
      </c>
      <c r="S53" s="131">
        <v>23</v>
      </c>
      <c r="T53" s="131">
        <v>2</v>
      </c>
      <c r="U53" s="76" t="s">
        <v>50</v>
      </c>
      <c r="V53" s="46"/>
      <c r="W53" s="41"/>
      <c r="X53" s="41"/>
      <c r="Y53" s="43"/>
      <c r="Z53" s="72">
        <v>9</v>
      </c>
      <c r="AA53" s="72"/>
      <c r="AB53" s="72">
        <v>8</v>
      </c>
      <c r="AC53" s="89"/>
    </row>
    <row r="54" spans="1:119" ht="96" customHeight="1" x14ac:dyDescent="0.35">
      <c r="A54" s="73">
        <v>52</v>
      </c>
      <c r="B54" s="72" t="s">
        <v>207</v>
      </c>
      <c r="C54" s="72">
        <v>2013</v>
      </c>
      <c r="D54" s="96">
        <v>41289</v>
      </c>
      <c r="E54" s="72" t="s">
        <v>208</v>
      </c>
      <c r="F54" s="72" t="s">
        <v>209</v>
      </c>
      <c r="G54" s="72" t="s">
        <v>210</v>
      </c>
      <c r="H54" s="72" t="s">
        <v>210</v>
      </c>
      <c r="I54" s="72" t="s">
        <v>42</v>
      </c>
      <c r="J54" s="72" t="s">
        <v>138</v>
      </c>
      <c r="K54" s="126">
        <v>5851298</v>
      </c>
      <c r="L54" s="130">
        <v>489753.64259999996</v>
      </c>
      <c r="M54" s="127">
        <v>459933.57</v>
      </c>
      <c r="N54" s="127">
        <v>5462393.9000000004</v>
      </c>
      <c r="O54" s="128">
        <f>Table1[[#This Row],[Qualified Property Amount Reported]]/Table1[[#This Row],[Qualified Property Amount Approved]]</f>
        <v>0.9335354138517642</v>
      </c>
      <c r="P54" s="130">
        <v>106588</v>
      </c>
      <c r="Q54" s="130">
        <v>506088</v>
      </c>
      <c r="R54" s="130">
        <v>122923</v>
      </c>
      <c r="S54" s="131">
        <v>24</v>
      </c>
      <c r="T54" s="131">
        <v>3</v>
      </c>
      <c r="U54" s="66" t="s">
        <v>50</v>
      </c>
      <c r="V54" s="46"/>
      <c r="W54" s="41"/>
      <c r="X54" s="41"/>
      <c r="Y54" s="43"/>
      <c r="Z54" s="72">
        <v>11</v>
      </c>
      <c r="AA54" s="72"/>
      <c r="AB54" s="72">
        <v>3</v>
      </c>
      <c r="AC54" s="89"/>
    </row>
    <row r="55" spans="1:119" ht="109.5" customHeight="1" x14ac:dyDescent="0.35">
      <c r="A55" s="73">
        <v>53</v>
      </c>
      <c r="B55" s="72" t="s">
        <v>238</v>
      </c>
      <c r="C55" s="72">
        <v>2013</v>
      </c>
      <c r="D55" s="96">
        <v>41597</v>
      </c>
      <c r="E55" s="72" t="s">
        <v>239</v>
      </c>
      <c r="F55" s="72" t="s">
        <v>52</v>
      </c>
      <c r="G55" s="72" t="s">
        <v>48</v>
      </c>
      <c r="H55" s="72" t="s">
        <v>48</v>
      </c>
      <c r="I55" s="72" t="s">
        <v>42</v>
      </c>
      <c r="J55" s="72" t="s">
        <v>138</v>
      </c>
      <c r="K55" s="126">
        <v>14065000</v>
      </c>
      <c r="L55" s="130">
        <v>1177240.5</v>
      </c>
      <c r="M55" s="127">
        <v>1181210.3999999999</v>
      </c>
      <c r="N55" s="127">
        <v>14064998.800000001</v>
      </c>
      <c r="O55" s="128">
        <f>Table1[[#This Row],[Qualified Property Amount Reported]]/Table1[[#This Row],[Qualified Property Amount Approved]]</f>
        <v>0.99999991468183436</v>
      </c>
      <c r="P55" s="130">
        <v>136306</v>
      </c>
      <c r="Q55" s="130">
        <v>2737899</v>
      </c>
      <c r="R55" s="130">
        <v>1696964</v>
      </c>
      <c r="S55" s="131">
        <v>38</v>
      </c>
      <c r="T55" s="131">
        <v>2</v>
      </c>
      <c r="U55" s="76" t="s">
        <v>50</v>
      </c>
      <c r="V55" s="46"/>
      <c r="W55" s="41"/>
      <c r="X55" s="41"/>
      <c r="Y55" s="43"/>
      <c r="Z55" s="72">
        <v>32</v>
      </c>
      <c r="AA55" s="72"/>
      <c r="AB55" s="72">
        <v>14</v>
      </c>
      <c r="AC55" s="89"/>
    </row>
    <row r="56" spans="1:119" ht="109" customHeight="1" x14ac:dyDescent="0.35">
      <c r="A56" s="73">
        <v>54</v>
      </c>
      <c r="B56" s="72" t="s">
        <v>214</v>
      </c>
      <c r="C56" s="72">
        <v>2013</v>
      </c>
      <c r="D56" s="96">
        <v>41380</v>
      </c>
      <c r="E56" s="72" t="s">
        <v>215</v>
      </c>
      <c r="F56" s="72" t="s">
        <v>216</v>
      </c>
      <c r="G56" s="72" t="s">
        <v>217</v>
      </c>
      <c r="H56" s="72" t="s">
        <v>217</v>
      </c>
      <c r="I56" s="72" t="s">
        <v>42</v>
      </c>
      <c r="J56" s="72" t="s">
        <v>49</v>
      </c>
      <c r="K56" s="126">
        <v>1212095</v>
      </c>
      <c r="L56" s="130">
        <v>101452.35149999999</v>
      </c>
      <c r="M56" s="127">
        <v>0</v>
      </c>
      <c r="N56" s="127">
        <v>0</v>
      </c>
      <c r="O56" s="128">
        <f>Table1[[#This Row],[Qualified Property Amount Reported]]/Table1[[#This Row],[Qualified Property Amount Approved]]</f>
        <v>0</v>
      </c>
      <c r="P56" s="130">
        <v>19311</v>
      </c>
      <c r="Q56" s="130">
        <v>108487</v>
      </c>
      <c r="R56" s="130">
        <v>26345</v>
      </c>
      <c r="S56" s="131">
        <v>6</v>
      </c>
      <c r="T56" s="131">
        <v>1</v>
      </c>
      <c r="U56" s="76" t="s">
        <v>44</v>
      </c>
      <c r="V56" s="46"/>
      <c r="W56" s="41"/>
      <c r="X56" s="41"/>
      <c r="Y56" s="43"/>
      <c r="Z56" s="72">
        <v>38</v>
      </c>
      <c r="AA56" s="72"/>
      <c r="AB56" s="72">
        <v>19</v>
      </c>
      <c r="AC56" s="89"/>
    </row>
    <row r="57" spans="1:119" ht="131.15" customHeight="1" x14ac:dyDescent="0.35">
      <c r="A57" s="73">
        <v>55</v>
      </c>
      <c r="B57" s="72" t="s">
        <v>223</v>
      </c>
      <c r="C57" s="72">
        <v>2013</v>
      </c>
      <c r="D57" s="96">
        <v>41506</v>
      </c>
      <c r="E57" s="72" t="s">
        <v>224</v>
      </c>
      <c r="F57" s="72" t="s">
        <v>225</v>
      </c>
      <c r="G57" s="72" t="s">
        <v>95</v>
      </c>
      <c r="H57" s="72" t="s">
        <v>95</v>
      </c>
      <c r="I57" s="72" t="s">
        <v>42</v>
      </c>
      <c r="J57" s="72" t="s">
        <v>138</v>
      </c>
      <c r="K57" s="126">
        <v>7355324</v>
      </c>
      <c r="L57" s="130">
        <v>615640.61879999994</v>
      </c>
      <c r="M57" s="127">
        <v>619318.28</v>
      </c>
      <c r="N57" s="127">
        <v>7355324</v>
      </c>
      <c r="O57" s="128">
        <f>Table1[[#This Row],[Qualified Property Amount Reported]]/Table1[[#This Row],[Qualified Property Amount Approved]]</f>
        <v>1</v>
      </c>
      <c r="P57" s="130">
        <v>305075</v>
      </c>
      <c r="Q57" s="130">
        <v>422917</v>
      </c>
      <c r="R57" s="130">
        <v>112351</v>
      </c>
      <c r="S57" s="131">
        <v>12</v>
      </c>
      <c r="T57" s="131">
        <v>2</v>
      </c>
      <c r="U57" s="76" t="s">
        <v>50</v>
      </c>
      <c r="V57" s="46"/>
      <c r="W57" s="41"/>
      <c r="X57" s="41"/>
      <c r="Y57" s="43"/>
      <c r="Z57" s="72">
        <v>3</v>
      </c>
      <c r="AA57" s="72"/>
      <c r="AB57" s="72">
        <v>4</v>
      </c>
      <c r="AC57" s="89"/>
    </row>
    <row r="58" spans="1:119" ht="91" customHeight="1" x14ac:dyDescent="0.35">
      <c r="A58" s="73">
        <v>56</v>
      </c>
      <c r="B58" s="72" t="s">
        <v>234</v>
      </c>
      <c r="C58" s="72">
        <v>2013</v>
      </c>
      <c r="D58" s="96">
        <v>41625</v>
      </c>
      <c r="E58" s="72" t="s">
        <v>235</v>
      </c>
      <c r="F58" s="72" t="s">
        <v>236</v>
      </c>
      <c r="G58" s="72" t="s">
        <v>73</v>
      </c>
      <c r="H58" s="72" t="s">
        <v>73</v>
      </c>
      <c r="I58" s="72" t="s">
        <v>237</v>
      </c>
      <c r="J58" s="72" t="s">
        <v>138</v>
      </c>
      <c r="K58" s="126">
        <v>444811275</v>
      </c>
      <c r="L58" s="130">
        <v>37230703.717500001</v>
      </c>
      <c r="M58" s="127">
        <v>0</v>
      </c>
      <c r="N58" s="127">
        <v>0</v>
      </c>
      <c r="O58" s="128">
        <f>Table1[[#This Row],[Qualified Property Amount Reported]]/Table1[[#This Row],[Qualified Property Amount Approved]]</f>
        <v>0</v>
      </c>
      <c r="P58" s="129" t="s">
        <v>88</v>
      </c>
      <c r="Q58" s="130">
        <v>51344220</v>
      </c>
      <c r="R58" s="130">
        <v>14113516</v>
      </c>
      <c r="S58" s="131">
        <v>650</v>
      </c>
      <c r="T58" s="131">
        <v>84</v>
      </c>
      <c r="U58" s="76" t="s">
        <v>44</v>
      </c>
      <c r="V58" s="46"/>
      <c r="W58" s="41"/>
      <c r="X58" s="41"/>
      <c r="Y58" s="43"/>
      <c r="Z58" s="72">
        <v>36</v>
      </c>
      <c r="AA58" s="72"/>
      <c r="AB58" s="72">
        <v>40</v>
      </c>
      <c r="AC58" s="89"/>
    </row>
    <row r="59" spans="1:119" ht="117" customHeight="1" x14ac:dyDescent="0.35">
      <c r="A59" s="73">
        <v>57</v>
      </c>
      <c r="B59" s="72" t="s">
        <v>244</v>
      </c>
      <c r="C59" s="72">
        <v>2013</v>
      </c>
      <c r="D59" s="96">
        <v>41625</v>
      </c>
      <c r="E59" s="76" t="s">
        <v>160</v>
      </c>
      <c r="F59" s="72" t="s">
        <v>245</v>
      </c>
      <c r="G59" s="72" t="s">
        <v>64</v>
      </c>
      <c r="H59" s="72" t="s">
        <v>246</v>
      </c>
      <c r="I59" s="72" t="s">
        <v>35</v>
      </c>
      <c r="J59" s="72" t="s">
        <v>163</v>
      </c>
      <c r="K59" s="126">
        <v>415000000</v>
      </c>
      <c r="L59" s="130">
        <v>34735500</v>
      </c>
      <c r="M59" s="127">
        <v>34929531.719999999</v>
      </c>
      <c r="N59" s="127">
        <v>414840044.17000002</v>
      </c>
      <c r="O59" s="128">
        <f>Table1[[#This Row],[Qualified Property Amount Reported]]/Table1[[#This Row],[Qualified Property Amount Approved]]</f>
        <v>0.99961456426506023</v>
      </c>
      <c r="P59" s="130">
        <v>4847406</v>
      </c>
      <c r="Q59" s="130">
        <v>54306869</v>
      </c>
      <c r="R59" s="130">
        <v>24418775</v>
      </c>
      <c r="S59" s="131">
        <v>2050</v>
      </c>
      <c r="T59" s="131">
        <v>115</v>
      </c>
      <c r="U59" s="76" t="s">
        <v>50</v>
      </c>
      <c r="V59" s="52" t="s">
        <v>164</v>
      </c>
      <c r="W59" s="36" t="s">
        <v>166</v>
      </c>
      <c r="X59" s="36" t="s">
        <v>165</v>
      </c>
      <c r="Y59" s="43"/>
      <c r="Z59" s="72">
        <v>24</v>
      </c>
      <c r="AA59" s="72"/>
      <c r="AB59" s="72">
        <v>10</v>
      </c>
      <c r="AC59" s="89"/>
    </row>
    <row r="60" spans="1:119" ht="92" customHeight="1" x14ac:dyDescent="0.35">
      <c r="A60" s="73">
        <v>58</v>
      </c>
      <c r="B60" s="72" t="s">
        <v>218</v>
      </c>
      <c r="C60" s="72">
        <v>2013</v>
      </c>
      <c r="D60" s="96">
        <v>41380</v>
      </c>
      <c r="E60" s="72" t="s">
        <v>219</v>
      </c>
      <c r="F60" s="72" t="s">
        <v>79</v>
      </c>
      <c r="G60" s="72" t="s">
        <v>55</v>
      </c>
      <c r="H60" s="72" t="s">
        <v>55</v>
      </c>
      <c r="I60" s="72" t="s">
        <v>42</v>
      </c>
      <c r="J60" s="72" t="s">
        <v>220</v>
      </c>
      <c r="K60" s="126">
        <v>16330000</v>
      </c>
      <c r="L60" s="130">
        <v>1366821</v>
      </c>
      <c r="M60" s="127">
        <v>372404.2</v>
      </c>
      <c r="N60" s="127">
        <v>4422852.6900000004</v>
      </c>
      <c r="O60" s="128">
        <f>Table1[[#This Row],[Qualified Property Amount Reported]]/Table1[[#This Row],[Qualified Property Amount Approved]]</f>
        <v>0.27084217330067362</v>
      </c>
      <c r="P60" s="130">
        <v>1256397</v>
      </c>
      <c r="Q60" s="130">
        <v>886066</v>
      </c>
      <c r="R60" s="130">
        <v>775642</v>
      </c>
      <c r="S60" s="131">
        <v>47</v>
      </c>
      <c r="T60" s="131">
        <v>4</v>
      </c>
      <c r="U60" s="76" t="s">
        <v>44</v>
      </c>
      <c r="V60" s="46"/>
      <c r="W60" s="41"/>
      <c r="X60" s="41"/>
      <c r="Y60" s="43"/>
      <c r="Z60" s="72">
        <v>24</v>
      </c>
      <c r="AA60" s="72"/>
      <c r="AB60" s="72">
        <v>10</v>
      </c>
      <c r="AC60" s="89"/>
    </row>
    <row r="61" spans="1:119" ht="63" customHeight="1" x14ac:dyDescent="0.35">
      <c r="A61" s="73">
        <v>59</v>
      </c>
      <c r="B61" s="72" t="s">
        <v>273</v>
      </c>
      <c r="C61" s="72">
        <v>2014</v>
      </c>
      <c r="D61" s="96">
        <v>41870</v>
      </c>
      <c r="E61" s="72" t="s">
        <v>274</v>
      </c>
      <c r="F61" s="72" t="s">
        <v>275</v>
      </c>
      <c r="G61" s="72" t="s">
        <v>123</v>
      </c>
      <c r="H61" s="72" t="s">
        <v>123</v>
      </c>
      <c r="I61" s="72" t="s">
        <v>42</v>
      </c>
      <c r="J61" s="72" t="s">
        <v>276</v>
      </c>
      <c r="K61" s="126">
        <v>16325984</v>
      </c>
      <c r="L61" s="130">
        <v>1374648</v>
      </c>
      <c r="M61" s="127">
        <v>1056185.71</v>
      </c>
      <c r="N61" s="127">
        <v>12543773.24</v>
      </c>
      <c r="O61" s="128">
        <f>Table1[[#This Row],[Qualified Property Amount Reported]]/Table1[[#This Row],[Qualified Property Amount Approved]]</f>
        <v>0.7683318346998258</v>
      </c>
      <c r="P61" s="130">
        <v>287233</v>
      </c>
      <c r="Q61" s="130">
        <v>6023164</v>
      </c>
      <c r="R61" s="130">
        <v>4935750</v>
      </c>
      <c r="S61" s="131">
        <v>141</v>
      </c>
      <c r="T61" s="131">
        <v>3</v>
      </c>
      <c r="U61" s="76" t="s">
        <v>44</v>
      </c>
      <c r="V61" s="46"/>
      <c r="W61" s="41"/>
      <c r="X61" s="41"/>
      <c r="Y61" s="43"/>
      <c r="Z61" s="72">
        <v>62</v>
      </c>
      <c r="AA61" s="72"/>
      <c r="AB61" s="72">
        <v>33</v>
      </c>
      <c r="AC61" s="89"/>
    </row>
    <row r="62" spans="1:119" s="81" customFormat="1" ht="71.150000000000006" customHeight="1" x14ac:dyDescent="0.35">
      <c r="A62" s="73">
        <v>60</v>
      </c>
      <c r="B62" s="72" t="s">
        <v>280</v>
      </c>
      <c r="C62" s="72">
        <v>2014</v>
      </c>
      <c r="D62" s="96">
        <v>41898</v>
      </c>
      <c r="E62" s="72" t="s">
        <v>281</v>
      </c>
      <c r="F62" s="72" t="s">
        <v>282</v>
      </c>
      <c r="G62" s="72" t="s">
        <v>41</v>
      </c>
      <c r="H62" s="72" t="s">
        <v>41</v>
      </c>
      <c r="I62" s="72" t="s">
        <v>42</v>
      </c>
      <c r="J62" s="72" t="s">
        <v>49</v>
      </c>
      <c r="K62" s="126">
        <v>19143601</v>
      </c>
      <c r="L62" s="130">
        <v>1611891</v>
      </c>
      <c r="M62" s="127">
        <v>1601065.9</v>
      </c>
      <c r="N62" s="127">
        <v>19143565.879999999</v>
      </c>
      <c r="O62" s="128">
        <f>Table1[[#This Row],[Qualified Property Amount Reported]]/Table1[[#This Row],[Qualified Property Amount Approved]]</f>
        <v>0.99999816544442177</v>
      </c>
      <c r="P62" s="130">
        <v>568979</v>
      </c>
      <c r="Q62" s="130">
        <v>1938411</v>
      </c>
      <c r="R62" s="130">
        <v>895499</v>
      </c>
      <c r="S62" s="131">
        <v>40</v>
      </c>
      <c r="T62" s="131">
        <v>5</v>
      </c>
      <c r="U62" s="76" t="s">
        <v>50</v>
      </c>
      <c r="V62" s="46"/>
      <c r="W62" s="41"/>
      <c r="X62" s="41"/>
      <c r="Y62" s="43"/>
      <c r="Z62" s="72">
        <v>59</v>
      </c>
      <c r="AA62" s="72"/>
      <c r="AB62" s="72">
        <v>37</v>
      </c>
      <c r="AC62" s="89"/>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row>
    <row r="63" spans="1:119" ht="83.15" customHeight="1" x14ac:dyDescent="0.35">
      <c r="A63" s="73">
        <v>61</v>
      </c>
      <c r="B63" s="72" t="s">
        <v>297</v>
      </c>
      <c r="C63" s="72">
        <v>2014</v>
      </c>
      <c r="D63" s="96">
        <v>41989</v>
      </c>
      <c r="E63" s="72" t="s">
        <v>39</v>
      </c>
      <c r="F63" s="72" t="s">
        <v>91</v>
      </c>
      <c r="G63" s="72" t="s">
        <v>41</v>
      </c>
      <c r="H63" s="72" t="s">
        <v>41</v>
      </c>
      <c r="I63" s="72" t="s">
        <v>42</v>
      </c>
      <c r="J63" s="72" t="s">
        <v>43</v>
      </c>
      <c r="K63" s="126">
        <v>7030000</v>
      </c>
      <c r="L63" s="130">
        <v>591926</v>
      </c>
      <c r="M63" s="127">
        <v>520311.06</v>
      </c>
      <c r="N63" s="127">
        <v>6179466.25</v>
      </c>
      <c r="O63" s="128">
        <f>Table1[[#This Row],[Qualified Property Amount Reported]]/Table1[[#This Row],[Qualified Property Amount Approved]]</f>
        <v>0.87901369132290186</v>
      </c>
      <c r="P63" s="130">
        <v>273723</v>
      </c>
      <c r="Q63" s="130">
        <v>1091792</v>
      </c>
      <c r="R63" s="130">
        <v>773589</v>
      </c>
      <c r="S63" s="131">
        <v>30</v>
      </c>
      <c r="T63" s="131">
        <v>3</v>
      </c>
      <c r="U63" s="76" t="s">
        <v>50</v>
      </c>
      <c r="V63" s="46"/>
      <c r="W63" s="41"/>
      <c r="X63" s="41"/>
      <c r="Y63" s="43"/>
      <c r="Z63" s="72">
        <v>73</v>
      </c>
      <c r="AA63" s="72"/>
      <c r="AB63" s="72">
        <v>37</v>
      </c>
      <c r="AC63" s="89"/>
    </row>
    <row r="64" spans="1:119" ht="76" customHeight="1" x14ac:dyDescent="0.35">
      <c r="A64" s="73">
        <v>62</v>
      </c>
      <c r="B64" s="72" t="s">
        <v>261</v>
      </c>
      <c r="C64" s="72">
        <v>2014</v>
      </c>
      <c r="D64" s="96">
        <v>41779</v>
      </c>
      <c r="E64" s="72" t="s">
        <v>262</v>
      </c>
      <c r="F64" s="72" t="s">
        <v>263</v>
      </c>
      <c r="G64" s="72" t="s">
        <v>60</v>
      </c>
      <c r="H64" s="72" t="s">
        <v>60</v>
      </c>
      <c r="I64" s="72" t="s">
        <v>42</v>
      </c>
      <c r="J64" s="72" t="s">
        <v>49</v>
      </c>
      <c r="K64" s="126">
        <v>17592381</v>
      </c>
      <c r="L64" s="130">
        <v>1481278.4801999999</v>
      </c>
      <c r="M64" s="127">
        <v>1249865.3799999999</v>
      </c>
      <c r="N64" s="127">
        <v>14846238.99</v>
      </c>
      <c r="O64" s="128">
        <f>Table1[[#This Row],[Qualified Property Amount Reported]]/Table1[[#This Row],[Qualified Property Amount Approved]]</f>
        <v>0.84390162934738622</v>
      </c>
      <c r="P64" s="130">
        <v>363691</v>
      </c>
      <c r="Q64" s="130">
        <v>1142019</v>
      </c>
      <c r="R64" s="130">
        <v>24432</v>
      </c>
      <c r="S64" s="131">
        <v>45</v>
      </c>
      <c r="T64" s="131">
        <v>7</v>
      </c>
      <c r="U64" s="76" t="s">
        <v>50</v>
      </c>
      <c r="V64" s="46"/>
      <c r="W64" s="41"/>
      <c r="X64" s="41"/>
      <c r="Y64" s="43"/>
      <c r="Z64" s="72">
        <v>27</v>
      </c>
      <c r="AA64" s="72"/>
      <c r="AB64" s="72">
        <v>12</v>
      </c>
      <c r="AC64" s="89"/>
    </row>
    <row r="65" spans="1:474" ht="87" customHeight="1" x14ac:dyDescent="0.35">
      <c r="A65" s="73">
        <v>63</v>
      </c>
      <c r="B65" s="72" t="s">
        <v>247</v>
      </c>
      <c r="C65" s="72">
        <v>2014</v>
      </c>
      <c r="D65" s="96">
        <v>41688</v>
      </c>
      <c r="E65" s="72" t="s">
        <v>248</v>
      </c>
      <c r="F65" s="72" t="s">
        <v>127</v>
      </c>
      <c r="G65" s="72" t="s">
        <v>64</v>
      </c>
      <c r="H65" s="72" t="s">
        <v>64</v>
      </c>
      <c r="I65" s="72" t="s">
        <v>237</v>
      </c>
      <c r="J65" s="72" t="s">
        <v>128</v>
      </c>
      <c r="K65" s="126">
        <v>16234215</v>
      </c>
      <c r="L65" s="130">
        <v>1358804</v>
      </c>
      <c r="M65" s="127">
        <v>1359068.13</v>
      </c>
      <c r="N65" s="127">
        <v>16234214.939999999</v>
      </c>
      <c r="O65" s="128">
        <f>Table1[[#This Row],[Qualified Property Amount Reported]]/Table1[[#This Row],[Qualified Property Amount Approved]]</f>
        <v>0.99999999630410219</v>
      </c>
      <c r="P65" s="129" t="s">
        <v>88</v>
      </c>
      <c r="Q65" s="130">
        <v>1920567</v>
      </c>
      <c r="R65" s="130">
        <v>561763</v>
      </c>
      <c r="S65" s="131">
        <v>78</v>
      </c>
      <c r="T65" s="131">
        <v>6</v>
      </c>
      <c r="U65" s="76" t="s">
        <v>50</v>
      </c>
      <c r="V65" s="46"/>
      <c r="W65" s="41"/>
      <c r="X65" s="41"/>
      <c r="Y65" s="43"/>
      <c r="Z65" s="72">
        <v>24</v>
      </c>
      <c r="AA65" s="72"/>
      <c r="AB65" s="72">
        <v>10</v>
      </c>
      <c r="AC65" s="89"/>
    </row>
    <row r="66" spans="1:474" ht="83.15" customHeight="1" x14ac:dyDescent="0.35">
      <c r="A66" s="73">
        <v>64</v>
      </c>
      <c r="B66" s="72" t="s">
        <v>283</v>
      </c>
      <c r="C66" s="72">
        <v>2014</v>
      </c>
      <c r="D66" s="96">
        <v>41898</v>
      </c>
      <c r="E66" s="72" t="s">
        <v>284</v>
      </c>
      <c r="F66" s="72" t="s">
        <v>285</v>
      </c>
      <c r="G66" s="72" t="s">
        <v>123</v>
      </c>
      <c r="H66" s="72" t="s">
        <v>286</v>
      </c>
      <c r="I66" s="72" t="s">
        <v>237</v>
      </c>
      <c r="J66" s="72" t="s">
        <v>287</v>
      </c>
      <c r="K66" s="126">
        <v>345296354</v>
      </c>
      <c r="L66" s="130">
        <v>29073953</v>
      </c>
      <c r="M66" s="127">
        <v>0</v>
      </c>
      <c r="N66" s="127">
        <v>0</v>
      </c>
      <c r="O66" s="128">
        <f>Table1[[#This Row],[Qualified Property Amount Reported]]/Table1[[#This Row],[Qualified Property Amount Approved]]</f>
        <v>0</v>
      </c>
      <c r="P66" s="129" t="s">
        <v>88</v>
      </c>
      <c r="Q66" s="130">
        <v>38053138</v>
      </c>
      <c r="R66" s="130">
        <v>8979185</v>
      </c>
      <c r="S66" s="131">
        <v>1213</v>
      </c>
      <c r="T66" s="131">
        <v>91</v>
      </c>
      <c r="U66" s="76" t="s">
        <v>44</v>
      </c>
      <c r="V66" s="46"/>
      <c r="W66" s="41"/>
      <c r="X66" s="41"/>
      <c r="Y66" s="43"/>
      <c r="Z66" s="72">
        <v>39</v>
      </c>
      <c r="AA66" s="72"/>
      <c r="AB66" s="72">
        <v>21</v>
      </c>
      <c r="AC66" s="89"/>
    </row>
    <row r="67" spans="1:474" ht="83.15" customHeight="1" x14ac:dyDescent="0.35">
      <c r="A67" s="73">
        <v>65</v>
      </c>
      <c r="B67" s="72" t="s">
        <v>288</v>
      </c>
      <c r="C67" s="72">
        <v>2014</v>
      </c>
      <c r="D67" s="96">
        <v>41870</v>
      </c>
      <c r="E67" s="72" t="s">
        <v>289</v>
      </c>
      <c r="F67" s="72" t="s">
        <v>290</v>
      </c>
      <c r="G67" s="72" t="s">
        <v>147</v>
      </c>
      <c r="H67" s="72" t="s">
        <v>147</v>
      </c>
      <c r="I67" s="72" t="s">
        <v>42</v>
      </c>
      <c r="J67" s="72" t="s">
        <v>49</v>
      </c>
      <c r="K67" s="126">
        <v>2200000</v>
      </c>
      <c r="L67" s="130">
        <v>185240</v>
      </c>
      <c r="M67" s="127">
        <v>10045.06</v>
      </c>
      <c r="N67" s="127">
        <v>119300</v>
      </c>
      <c r="O67" s="128">
        <f>Table1[[#This Row],[Qualified Property Amount Reported]]/Table1[[#This Row],[Qualified Property Amount Approved]]</f>
        <v>5.4227272727272728E-2</v>
      </c>
      <c r="P67" s="130">
        <v>28671</v>
      </c>
      <c r="Q67" s="130">
        <v>596885</v>
      </c>
      <c r="R67" s="130">
        <v>440316</v>
      </c>
      <c r="S67" s="131">
        <v>28</v>
      </c>
      <c r="T67" s="131">
        <v>3</v>
      </c>
      <c r="U67" s="76" t="s">
        <v>44</v>
      </c>
      <c r="V67" s="46"/>
      <c r="W67" s="41"/>
      <c r="X67" s="41"/>
      <c r="Y67" s="43"/>
      <c r="Z67" s="72">
        <v>27</v>
      </c>
      <c r="AA67" s="72"/>
      <c r="AB67" s="72">
        <v>12</v>
      </c>
      <c r="AC67" s="89"/>
    </row>
    <row r="68" spans="1:474" ht="86.15" customHeight="1" x14ac:dyDescent="0.35">
      <c r="A68" s="73">
        <v>66</v>
      </c>
      <c r="B68" s="72" t="s">
        <v>253</v>
      </c>
      <c r="C68" s="72">
        <v>2014</v>
      </c>
      <c r="D68" s="96">
        <v>41779</v>
      </c>
      <c r="E68" s="72" t="s">
        <v>254</v>
      </c>
      <c r="F68" s="72" t="s">
        <v>255</v>
      </c>
      <c r="G68" s="72" t="s">
        <v>255</v>
      </c>
      <c r="H68" s="72" t="s">
        <v>255</v>
      </c>
      <c r="I68" s="72" t="s">
        <v>42</v>
      </c>
      <c r="J68" s="72" t="s">
        <v>49</v>
      </c>
      <c r="K68" s="126">
        <v>17696003</v>
      </c>
      <c r="L68" s="130">
        <v>1490003.4526</v>
      </c>
      <c r="M68" s="127">
        <v>1244107.45</v>
      </c>
      <c r="N68" s="127">
        <v>14860760.880000001</v>
      </c>
      <c r="O68" s="128">
        <f>Table1[[#This Row],[Qualified Property Amount Reported]]/Table1[[#This Row],[Qualified Property Amount Approved]]</f>
        <v>0.83978064877136382</v>
      </c>
      <c r="P68" s="130">
        <v>319442</v>
      </c>
      <c r="Q68" s="130">
        <v>1392985</v>
      </c>
      <c r="R68" s="130">
        <v>222423</v>
      </c>
      <c r="S68" s="131">
        <v>75</v>
      </c>
      <c r="T68" s="131">
        <v>5</v>
      </c>
      <c r="U68" s="76" t="s">
        <v>50</v>
      </c>
      <c r="V68" s="47" t="s">
        <v>256</v>
      </c>
      <c r="W68" s="41"/>
      <c r="X68" s="41"/>
      <c r="Y68" s="43"/>
      <c r="Z68" s="72">
        <v>37</v>
      </c>
      <c r="AA68" s="72"/>
      <c r="AB68" s="72">
        <v>19</v>
      </c>
      <c r="AC68" s="89"/>
    </row>
    <row r="69" spans="1:474" ht="83.15" customHeight="1" x14ac:dyDescent="0.35">
      <c r="A69" s="73">
        <v>67</v>
      </c>
      <c r="B69" s="72" t="s">
        <v>268</v>
      </c>
      <c r="C69" s="72">
        <v>2014</v>
      </c>
      <c r="D69" s="96">
        <v>41870</v>
      </c>
      <c r="E69" s="72" t="s">
        <v>269</v>
      </c>
      <c r="F69" s="72" t="s">
        <v>270</v>
      </c>
      <c r="G69" s="72" t="s">
        <v>123</v>
      </c>
      <c r="H69" s="72" t="s">
        <v>271</v>
      </c>
      <c r="I69" s="72" t="s">
        <v>237</v>
      </c>
      <c r="J69" s="72" t="s">
        <v>272</v>
      </c>
      <c r="K69" s="126">
        <v>7963972</v>
      </c>
      <c r="L69" s="130">
        <v>670566</v>
      </c>
      <c r="M69" s="127">
        <v>425181.15</v>
      </c>
      <c r="N69" s="127">
        <v>5049657.37</v>
      </c>
      <c r="O69" s="128">
        <f>Table1[[#This Row],[Qualified Property Amount Reported]]/Table1[[#This Row],[Qualified Property Amount Approved]]</f>
        <v>0.6340626724955839</v>
      </c>
      <c r="P69" s="129" t="s">
        <v>88</v>
      </c>
      <c r="Q69" s="130">
        <v>840081</v>
      </c>
      <c r="R69" s="130">
        <v>169514</v>
      </c>
      <c r="S69" s="131">
        <v>50</v>
      </c>
      <c r="T69" s="131">
        <v>4</v>
      </c>
      <c r="U69" s="76" t="s">
        <v>44</v>
      </c>
      <c r="V69" s="46"/>
      <c r="W69" s="41"/>
      <c r="X69" s="41"/>
      <c r="Y69" s="43"/>
      <c r="Z69" s="72">
        <v>66</v>
      </c>
      <c r="AA69" s="72"/>
      <c r="AB69" s="72">
        <v>26</v>
      </c>
      <c r="AC69" s="89"/>
    </row>
    <row r="70" spans="1:474" s="81" customFormat="1" ht="86.25" customHeight="1" x14ac:dyDescent="0.35">
      <c r="A70" s="73">
        <v>68</v>
      </c>
      <c r="B70" s="72" t="s">
        <v>264</v>
      </c>
      <c r="C70" s="72">
        <v>2014</v>
      </c>
      <c r="D70" s="96">
        <v>41807</v>
      </c>
      <c r="E70" s="72" t="s">
        <v>265</v>
      </c>
      <c r="F70" s="72" t="s">
        <v>266</v>
      </c>
      <c r="G70" s="72" t="s">
        <v>266</v>
      </c>
      <c r="H70" s="72" t="s">
        <v>266</v>
      </c>
      <c r="I70" s="72" t="s">
        <v>237</v>
      </c>
      <c r="J70" s="72" t="s">
        <v>267</v>
      </c>
      <c r="K70" s="126">
        <v>30000000</v>
      </c>
      <c r="L70" s="130">
        <v>2526000</v>
      </c>
      <c r="M70" s="127">
        <v>2525683.2999999998</v>
      </c>
      <c r="N70" s="127">
        <v>29996238.73</v>
      </c>
      <c r="O70" s="128">
        <f>Table1[[#This Row],[Qualified Property Amount Reported]]/Table1[[#This Row],[Qualified Property Amount Approved]]</f>
        <v>0.9998746243333333</v>
      </c>
      <c r="P70" s="129" t="s">
        <v>88</v>
      </c>
      <c r="Q70" s="130">
        <v>7988338</v>
      </c>
      <c r="R70" s="130">
        <v>5462338</v>
      </c>
      <c r="S70" s="131">
        <v>86</v>
      </c>
      <c r="T70" s="131">
        <v>6</v>
      </c>
      <c r="U70" s="76" t="s">
        <v>50</v>
      </c>
      <c r="V70" s="46"/>
      <c r="W70" s="41"/>
      <c r="X70" s="41"/>
      <c r="Y70" s="43"/>
      <c r="Z70" s="72">
        <v>45</v>
      </c>
      <c r="AA70" s="72"/>
      <c r="AB70" s="72">
        <v>20</v>
      </c>
      <c r="AC70" s="89"/>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c r="MA70"/>
      <c r="MB70"/>
      <c r="MC70"/>
      <c r="MD70"/>
      <c r="ME70"/>
      <c r="MF70"/>
      <c r="MG70"/>
      <c r="MH70"/>
      <c r="MI70"/>
      <c r="MJ70"/>
      <c r="MK70"/>
      <c r="ML70"/>
      <c r="MM70"/>
      <c r="MN70"/>
      <c r="MO70"/>
      <c r="MP70"/>
      <c r="MQ70"/>
      <c r="MR70"/>
      <c r="MS70"/>
      <c r="MT70"/>
      <c r="MU70"/>
      <c r="MV70"/>
      <c r="MW70"/>
      <c r="MX70"/>
      <c r="MY70"/>
      <c r="MZ70"/>
      <c r="NA70"/>
      <c r="NB70"/>
      <c r="NC70"/>
      <c r="ND70"/>
      <c r="NE70"/>
      <c r="NF70"/>
      <c r="NG70"/>
      <c r="NH70"/>
      <c r="NI70"/>
      <c r="NJ70"/>
      <c r="NK70"/>
      <c r="NL70"/>
      <c r="NM70"/>
      <c r="NN70"/>
      <c r="NO70"/>
      <c r="NP70"/>
      <c r="NQ70"/>
      <c r="NR70"/>
      <c r="NS70"/>
      <c r="NT70"/>
      <c r="NU70"/>
      <c r="NV70"/>
      <c r="NW70"/>
      <c r="NX70"/>
      <c r="NY70"/>
      <c r="NZ70"/>
      <c r="OA70"/>
      <c r="OB70"/>
      <c r="OC70"/>
      <c r="OD70"/>
      <c r="OE70"/>
      <c r="OF70"/>
      <c r="OG70"/>
      <c r="OH70"/>
      <c r="OI70"/>
      <c r="OJ70"/>
      <c r="OK70"/>
      <c r="OL70"/>
      <c r="OM70"/>
      <c r="ON70"/>
      <c r="OO70"/>
      <c r="OP70"/>
      <c r="OQ70"/>
      <c r="OR70"/>
      <c r="OS70"/>
      <c r="OT70"/>
      <c r="OU70"/>
      <c r="OV70"/>
      <c r="OW70"/>
      <c r="OX70"/>
      <c r="OY70"/>
      <c r="OZ70"/>
      <c r="PA70"/>
      <c r="PB70"/>
      <c r="PC70"/>
      <c r="PD70"/>
      <c r="PE70"/>
      <c r="PF70"/>
      <c r="PG70"/>
      <c r="PH70"/>
      <c r="PI70"/>
      <c r="PJ70"/>
      <c r="PK70"/>
      <c r="PL70"/>
      <c r="PM70"/>
      <c r="PN70"/>
      <c r="PO70"/>
      <c r="PP70"/>
      <c r="PQ70"/>
      <c r="PR70"/>
      <c r="PS70"/>
      <c r="PT70"/>
      <c r="PU70"/>
      <c r="PV70"/>
      <c r="PW70"/>
      <c r="PX70"/>
      <c r="PY70"/>
      <c r="PZ70"/>
      <c r="QA70"/>
      <c r="QB70"/>
      <c r="QC70"/>
      <c r="QD70"/>
      <c r="QE70"/>
      <c r="QF70"/>
      <c r="QG70"/>
      <c r="QH70"/>
      <c r="QI70"/>
      <c r="QJ70"/>
      <c r="QK70"/>
      <c r="QL70"/>
      <c r="QM70"/>
      <c r="QN70"/>
      <c r="QO70"/>
      <c r="QP70"/>
      <c r="QQ70"/>
      <c r="QR70"/>
      <c r="QS70"/>
      <c r="QT70"/>
      <c r="QU70"/>
      <c r="QV70"/>
      <c r="QW70"/>
      <c r="QX70"/>
      <c r="QY70"/>
      <c r="QZ70"/>
      <c r="RA70"/>
      <c r="RB70"/>
      <c r="RC70"/>
      <c r="RD70"/>
      <c r="RE70"/>
      <c r="RF70"/>
    </row>
    <row r="71" spans="1:474" ht="103" customHeight="1" x14ac:dyDescent="0.35">
      <c r="A71" s="73">
        <v>69</v>
      </c>
      <c r="B71" s="72" t="s">
        <v>249</v>
      </c>
      <c r="C71" s="72">
        <v>2014</v>
      </c>
      <c r="D71" s="96">
        <v>41779</v>
      </c>
      <c r="E71" s="72" t="s">
        <v>250</v>
      </c>
      <c r="F71" s="72" t="s">
        <v>251</v>
      </c>
      <c r="G71" s="72" t="s">
        <v>252</v>
      </c>
      <c r="H71" s="72" t="s">
        <v>252</v>
      </c>
      <c r="I71" s="72" t="s">
        <v>42</v>
      </c>
      <c r="J71" s="72" t="s">
        <v>49</v>
      </c>
      <c r="K71" s="126">
        <v>3363238</v>
      </c>
      <c r="L71" s="130">
        <v>283184.63959999999</v>
      </c>
      <c r="M71" s="127">
        <v>283107.62</v>
      </c>
      <c r="N71" s="127">
        <v>3362323.25</v>
      </c>
      <c r="O71" s="128">
        <f>Table1[[#This Row],[Qualified Property Amount Reported]]/Table1[[#This Row],[Qualified Property Amount Approved]]</f>
        <v>0.99972801508546227</v>
      </c>
      <c r="P71" s="130">
        <v>287308</v>
      </c>
      <c r="Q71" s="130">
        <v>321007</v>
      </c>
      <c r="R71" s="130">
        <v>325130</v>
      </c>
      <c r="S71" s="131">
        <v>9</v>
      </c>
      <c r="T71" s="131">
        <v>2</v>
      </c>
      <c r="U71" s="66" t="s">
        <v>50</v>
      </c>
      <c r="V71" s="46"/>
      <c r="W71" s="41"/>
      <c r="X71" s="41"/>
      <c r="Y71" s="43"/>
      <c r="Z71" s="72">
        <v>33</v>
      </c>
      <c r="AA71" s="72"/>
      <c r="AB71" s="72">
        <v>14</v>
      </c>
      <c r="AC71" s="89"/>
    </row>
    <row r="72" spans="1:474" ht="83.15" customHeight="1" x14ac:dyDescent="0.35">
      <c r="A72" s="73">
        <v>70</v>
      </c>
      <c r="B72" s="72" t="s">
        <v>257</v>
      </c>
      <c r="C72" s="72">
        <v>2014</v>
      </c>
      <c r="D72" s="96">
        <v>41779</v>
      </c>
      <c r="E72" s="72" t="s">
        <v>258</v>
      </c>
      <c r="F72" s="72" t="s">
        <v>259</v>
      </c>
      <c r="G72" s="72" t="s">
        <v>260</v>
      </c>
      <c r="H72" s="72" t="s">
        <v>260</v>
      </c>
      <c r="I72" s="72" t="s">
        <v>42</v>
      </c>
      <c r="J72" s="72" t="s">
        <v>49</v>
      </c>
      <c r="K72" s="126">
        <v>25967035</v>
      </c>
      <c r="L72" s="130">
        <v>2186424.3470000001</v>
      </c>
      <c r="M72" s="127">
        <v>0</v>
      </c>
      <c r="N72" s="127">
        <v>0</v>
      </c>
      <c r="O72" s="128">
        <f>Table1[[#This Row],[Qualified Property Amount Reported]]/Table1[[#This Row],[Qualified Property Amount Approved]]</f>
        <v>0</v>
      </c>
      <c r="P72" s="130">
        <v>271168</v>
      </c>
      <c r="Q72" s="130">
        <v>2747503</v>
      </c>
      <c r="R72" s="130">
        <v>832247</v>
      </c>
      <c r="S72" s="131">
        <v>57</v>
      </c>
      <c r="T72" s="131">
        <v>8</v>
      </c>
      <c r="U72" s="76" t="s">
        <v>44</v>
      </c>
      <c r="V72" s="46"/>
      <c r="W72" s="41"/>
      <c r="X72" s="41"/>
      <c r="Y72" s="43"/>
      <c r="Z72" s="72">
        <v>11</v>
      </c>
      <c r="AA72" s="72"/>
      <c r="AB72" s="72">
        <v>3</v>
      </c>
      <c r="AC72" s="89"/>
    </row>
    <row r="73" spans="1:474" ht="111" customHeight="1" x14ac:dyDescent="0.35">
      <c r="A73" s="73">
        <v>71</v>
      </c>
      <c r="B73" s="72" t="s">
        <v>277</v>
      </c>
      <c r="C73" s="72">
        <v>2014</v>
      </c>
      <c r="D73" s="96">
        <v>41898</v>
      </c>
      <c r="E73" s="72" t="s">
        <v>278</v>
      </c>
      <c r="F73" s="72" t="s">
        <v>279</v>
      </c>
      <c r="G73" s="72" t="s">
        <v>266</v>
      </c>
      <c r="H73" s="72" t="s">
        <v>266</v>
      </c>
      <c r="I73" s="72" t="s">
        <v>42</v>
      </c>
      <c r="J73" s="72" t="s">
        <v>49</v>
      </c>
      <c r="K73" s="126">
        <v>14722168</v>
      </c>
      <c r="L73" s="130">
        <v>1239607</v>
      </c>
      <c r="M73" s="127">
        <v>1230772.54</v>
      </c>
      <c r="N73" s="127">
        <v>14722159.619999999</v>
      </c>
      <c r="O73" s="128">
        <f>Table1[[#This Row],[Qualified Property Amount Reported]]/Table1[[#This Row],[Qualified Property Amount Approved]]</f>
        <v>0.99999943079035636</v>
      </c>
      <c r="P73" s="130">
        <v>765232</v>
      </c>
      <c r="Q73" s="130">
        <v>1662628</v>
      </c>
      <c r="R73" s="130">
        <v>1188254</v>
      </c>
      <c r="S73" s="131">
        <v>35</v>
      </c>
      <c r="T73" s="131">
        <v>3</v>
      </c>
      <c r="U73" s="76" t="s">
        <v>50</v>
      </c>
      <c r="V73" s="46"/>
      <c r="W73" s="41"/>
      <c r="X73" s="41"/>
      <c r="Y73" s="43"/>
      <c r="Z73" s="72">
        <v>50</v>
      </c>
      <c r="AA73" s="72"/>
      <c r="AB73" s="72">
        <v>20</v>
      </c>
      <c r="AC73" s="89"/>
    </row>
    <row r="74" spans="1:474" ht="83.15" customHeight="1" x14ac:dyDescent="0.35">
      <c r="A74" s="73">
        <v>72</v>
      </c>
      <c r="B74" s="72" t="s">
        <v>291</v>
      </c>
      <c r="C74" s="72">
        <v>2014</v>
      </c>
      <c r="D74" s="96">
        <v>41933</v>
      </c>
      <c r="E74" s="72" t="s">
        <v>292</v>
      </c>
      <c r="F74" s="72" t="s">
        <v>79</v>
      </c>
      <c r="G74" s="72" t="s">
        <v>55</v>
      </c>
      <c r="H74" s="72" t="s">
        <v>55</v>
      </c>
      <c r="I74" s="72" t="s">
        <v>42</v>
      </c>
      <c r="J74" s="72" t="s">
        <v>56</v>
      </c>
      <c r="K74" s="126">
        <v>20500000</v>
      </c>
      <c r="L74" s="130">
        <v>1726100</v>
      </c>
      <c r="M74" s="127">
        <v>1726100</v>
      </c>
      <c r="N74" s="127">
        <v>20500000</v>
      </c>
      <c r="O74" s="128">
        <f>Table1[[#This Row],[Qualified Property Amount Reported]]/Table1[[#This Row],[Qualified Property Amount Approved]]</f>
        <v>1</v>
      </c>
      <c r="P74" s="130">
        <v>475809</v>
      </c>
      <c r="Q74" s="130">
        <v>1261678</v>
      </c>
      <c r="R74" s="130">
        <v>11387</v>
      </c>
      <c r="S74" s="131">
        <v>128</v>
      </c>
      <c r="T74" s="131">
        <v>12</v>
      </c>
      <c r="U74" s="76" t="s">
        <v>44</v>
      </c>
      <c r="V74" s="46"/>
      <c r="W74" s="41"/>
      <c r="X74" s="41"/>
      <c r="Y74" s="43"/>
      <c r="Z74" s="72">
        <v>24</v>
      </c>
      <c r="AA74" s="72"/>
      <c r="AB74" s="72">
        <v>10</v>
      </c>
      <c r="AC74" s="89"/>
    </row>
    <row r="75" spans="1:474" ht="102" customHeight="1" x14ac:dyDescent="0.35">
      <c r="A75" s="73">
        <v>73</v>
      </c>
      <c r="B75" s="72" t="s">
        <v>340</v>
      </c>
      <c r="C75" s="72">
        <v>2015</v>
      </c>
      <c r="D75" s="96">
        <v>42353</v>
      </c>
      <c r="E75" s="72" t="s">
        <v>341</v>
      </c>
      <c r="F75" s="72" t="s">
        <v>342</v>
      </c>
      <c r="G75" s="72" t="s">
        <v>48</v>
      </c>
      <c r="H75" s="72" t="s">
        <v>48</v>
      </c>
      <c r="I75" s="72" t="s">
        <v>42</v>
      </c>
      <c r="J75" s="72" t="s">
        <v>49</v>
      </c>
      <c r="K75" s="103">
        <v>5990614</v>
      </c>
      <c r="L75" s="105">
        <v>504409.7</v>
      </c>
      <c r="M75" s="103">
        <v>419041.77</v>
      </c>
      <c r="N75" s="103">
        <v>4976743.13</v>
      </c>
      <c r="O75" s="104">
        <f>Table1[[#This Row],[Qualified Property Amount Reported]]/Table1[[#This Row],[Qualified Property Amount Approved]]</f>
        <v>0.83075676883872007</v>
      </c>
      <c r="P75" s="105">
        <v>180513</v>
      </c>
      <c r="Q75" s="105">
        <v>618883</v>
      </c>
      <c r="R75" s="105">
        <v>294986</v>
      </c>
      <c r="S75" s="72">
        <v>14</v>
      </c>
      <c r="T75" s="72">
        <v>0</v>
      </c>
      <c r="U75" s="72" t="s">
        <v>50</v>
      </c>
      <c r="V75" s="106"/>
      <c r="W75" s="89"/>
      <c r="X75" s="89"/>
      <c r="Y75" s="108"/>
      <c r="Z75" s="72">
        <v>35</v>
      </c>
      <c r="AA75" s="72"/>
      <c r="AB75" s="72">
        <v>16</v>
      </c>
      <c r="AC75" s="89"/>
    </row>
    <row r="76" spans="1:474" ht="116.5" customHeight="1" x14ac:dyDescent="0.35">
      <c r="A76" s="73">
        <v>74</v>
      </c>
      <c r="B76" s="72" t="s">
        <v>312</v>
      </c>
      <c r="C76" s="72">
        <v>2015</v>
      </c>
      <c r="D76" s="96">
        <v>42115</v>
      </c>
      <c r="E76" s="72" t="s">
        <v>313</v>
      </c>
      <c r="F76" s="72" t="s">
        <v>314</v>
      </c>
      <c r="G76" s="72" t="s">
        <v>315</v>
      </c>
      <c r="H76" s="72" t="s">
        <v>315</v>
      </c>
      <c r="I76" s="72" t="s">
        <v>42</v>
      </c>
      <c r="J76" s="72" t="s">
        <v>49</v>
      </c>
      <c r="K76" s="126">
        <v>13079755</v>
      </c>
      <c r="L76" s="130">
        <v>1101315</v>
      </c>
      <c r="M76" s="127">
        <v>1101315.3700000001</v>
      </c>
      <c r="N76" s="127">
        <v>13079755</v>
      </c>
      <c r="O76" s="128">
        <f>Table1[[#This Row],[Qualified Property Amount Reported]]/Table1[[#This Row],[Qualified Property Amount Approved]]</f>
        <v>1</v>
      </c>
      <c r="P76" s="130">
        <v>137797</v>
      </c>
      <c r="Q76" s="130">
        <v>1839848</v>
      </c>
      <c r="R76" s="130">
        <v>876329</v>
      </c>
      <c r="S76" s="131">
        <v>48</v>
      </c>
      <c r="T76" s="131">
        <v>4</v>
      </c>
      <c r="U76" s="76" t="s">
        <v>50</v>
      </c>
      <c r="V76" s="46"/>
      <c r="W76" s="41"/>
      <c r="X76" s="41"/>
      <c r="Y76" s="43"/>
      <c r="Z76" s="72">
        <v>24</v>
      </c>
      <c r="AA76" s="72">
        <v>11</v>
      </c>
      <c r="AB76" s="72">
        <v>31</v>
      </c>
      <c r="AC76" s="72">
        <v>3</v>
      </c>
    </row>
    <row r="77" spans="1:474" ht="83.15" customHeight="1" x14ac:dyDescent="0.35">
      <c r="A77" s="73">
        <v>75</v>
      </c>
      <c r="B77" s="72" t="s">
        <v>312</v>
      </c>
      <c r="C77" s="72">
        <v>2015</v>
      </c>
      <c r="D77" s="96">
        <v>42171</v>
      </c>
      <c r="E77" s="72" t="s">
        <v>316</v>
      </c>
      <c r="F77" s="72" t="s">
        <v>79</v>
      </c>
      <c r="G77" s="72" t="s">
        <v>55</v>
      </c>
      <c r="H77" s="72" t="s">
        <v>55</v>
      </c>
      <c r="I77" s="72" t="s">
        <v>35</v>
      </c>
      <c r="J77" s="72" t="s">
        <v>317</v>
      </c>
      <c r="K77" s="126">
        <v>5008800</v>
      </c>
      <c r="L77" s="130">
        <v>421741</v>
      </c>
      <c r="M77" s="127">
        <v>315331.06</v>
      </c>
      <c r="N77" s="127">
        <v>3768912.56</v>
      </c>
      <c r="O77" s="128">
        <f>Table1[[#This Row],[Qualified Property Amount Reported]]/Table1[[#This Row],[Qualified Property Amount Approved]]</f>
        <v>0.75245818559335576</v>
      </c>
      <c r="P77" s="130">
        <v>1434548</v>
      </c>
      <c r="Q77" s="130">
        <v>970990</v>
      </c>
      <c r="R77" s="130">
        <v>1983797</v>
      </c>
      <c r="S77" s="131">
        <v>57</v>
      </c>
      <c r="T77" s="131">
        <v>4</v>
      </c>
      <c r="U77" s="76" t="s">
        <v>50</v>
      </c>
      <c r="V77" s="46"/>
      <c r="W77" s="41"/>
      <c r="X77" s="41"/>
      <c r="Y77" s="43"/>
      <c r="Z77" s="72">
        <v>24</v>
      </c>
      <c r="AA77" s="72"/>
      <c r="AB77" s="72">
        <v>10</v>
      </c>
      <c r="AC77" s="72"/>
    </row>
    <row r="78" spans="1:474" ht="83.15" customHeight="1" x14ac:dyDescent="0.35">
      <c r="A78" s="73">
        <v>76</v>
      </c>
      <c r="B78" s="72" t="s">
        <v>306</v>
      </c>
      <c r="C78" s="72">
        <v>2015</v>
      </c>
      <c r="D78" s="96">
        <v>42115</v>
      </c>
      <c r="E78" s="72" t="s">
        <v>307</v>
      </c>
      <c r="F78" s="72" t="s">
        <v>308</v>
      </c>
      <c r="G78" s="72" t="s">
        <v>41</v>
      </c>
      <c r="H78" s="72" t="s">
        <v>41</v>
      </c>
      <c r="I78" s="72" t="s">
        <v>237</v>
      </c>
      <c r="J78" s="72" t="s">
        <v>287</v>
      </c>
      <c r="K78" s="126">
        <v>118687529</v>
      </c>
      <c r="L78" s="130">
        <v>9993490</v>
      </c>
      <c r="M78" s="127">
        <v>1918895.15</v>
      </c>
      <c r="N78" s="127">
        <v>22789728.650000002</v>
      </c>
      <c r="O78" s="128">
        <f>Table1[[#This Row],[Qualified Property Amount Reported]]/Table1[[#This Row],[Qualified Property Amount Approved]]</f>
        <v>0.19201451780161335</v>
      </c>
      <c r="P78" s="129" t="s">
        <v>88</v>
      </c>
      <c r="Q78" s="130">
        <v>8483497</v>
      </c>
      <c r="R78" s="130">
        <v>-1509993</v>
      </c>
      <c r="S78" s="131">
        <v>231</v>
      </c>
      <c r="T78" s="131">
        <v>13</v>
      </c>
      <c r="U78" s="76" t="s">
        <v>44</v>
      </c>
      <c r="V78" s="46"/>
      <c r="W78" s="41"/>
      <c r="X78" s="41"/>
      <c r="Y78" s="43"/>
      <c r="Z78" s="72">
        <v>68</v>
      </c>
      <c r="AA78" s="72"/>
      <c r="AB78" s="72">
        <v>34</v>
      </c>
      <c r="AC78" s="89"/>
    </row>
    <row r="79" spans="1:474" ht="83.15" customHeight="1" x14ac:dyDescent="0.35">
      <c r="A79" s="73">
        <v>77</v>
      </c>
      <c r="B79" s="72" t="s">
        <v>349</v>
      </c>
      <c r="C79" s="72">
        <v>2015</v>
      </c>
      <c r="D79" s="96">
        <v>42297</v>
      </c>
      <c r="E79" s="72" t="s">
        <v>350</v>
      </c>
      <c r="F79" s="72" t="s">
        <v>351</v>
      </c>
      <c r="G79" s="72" t="s">
        <v>352</v>
      </c>
      <c r="H79" s="72" t="s">
        <v>352</v>
      </c>
      <c r="I79" s="72" t="s">
        <v>42</v>
      </c>
      <c r="J79" s="72" t="s">
        <v>49</v>
      </c>
      <c r="K79" s="126">
        <v>3748012</v>
      </c>
      <c r="L79" s="130">
        <v>315583</v>
      </c>
      <c r="M79" s="127">
        <v>311895.01</v>
      </c>
      <c r="N79" s="127">
        <v>3708524.73</v>
      </c>
      <c r="O79" s="128">
        <f>Table1[[#This Row],[Qualified Property Amount Reported]]/Table1[[#This Row],[Qualified Property Amount Approved]]</f>
        <v>0.98946447610093036</v>
      </c>
      <c r="P79" s="130">
        <v>974447</v>
      </c>
      <c r="Q79" s="130">
        <v>435837</v>
      </c>
      <c r="R79" s="130">
        <v>1094701</v>
      </c>
      <c r="S79" s="131">
        <v>9</v>
      </c>
      <c r="T79" s="131">
        <v>1</v>
      </c>
      <c r="U79" s="76" t="s">
        <v>50</v>
      </c>
      <c r="V79" s="46"/>
      <c r="W79" s="41"/>
      <c r="X79" s="41"/>
      <c r="Y79" s="43"/>
      <c r="Z79" s="72">
        <v>33</v>
      </c>
      <c r="AA79" s="72"/>
      <c r="AB79" s="72">
        <v>14</v>
      </c>
      <c r="AC79" s="89"/>
    </row>
    <row r="80" spans="1:474" ht="83.15" customHeight="1" x14ac:dyDescent="0.35">
      <c r="A80" s="73">
        <v>78</v>
      </c>
      <c r="B80" s="72" t="s">
        <v>322</v>
      </c>
      <c r="C80" s="72">
        <v>2015</v>
      </c>
      <c r="D80" s="96">
        <v>42206</v>
      </c>
      <c r="E80" s="72" t="s">
        <v>323</v>
      </c>
      <c r="F80" s="72" t="s">
        <v>324</v>
      </c>
      <c r="G80" s="72" t="s">
        <v>123</v>
      </c>
      <c r="H80" s="72" t="s">
        <v>123</v>
      </c>
      <c r="I80" s="72" t="s">
        <v>237</v>
      </c>
      <c r="J80" s="72" t="s">
        <v>321</v>
      </c>
      <c r="K80" s="126">
        <v>39385000</v>
      </c>
      <c r="L80" s="130">
        <v>3316217</v>
      </c>
      <c r="M80" s="127">
        <v>3199995.7</v>
      </c>
      <c r="N80" s="127">
        <v>38077811.359999999</v>
      </c>
      <c r="O80" s="128">
        <f>Table1[[#This Row],[Qualified Property Amount Reported]]/Table1[[#This Row],[Qualified Property Amount Approved]]</f>
        <v>0.96680998755871528</v>
      </c>
      <c r="P80" s="129" t="s">
        <v>88</v>
      </c>
      <c r="Q80" s="130">
        <v>3432623</v>
      </c>
      <c r="R80" s="130">
        <v>116406</v>
      </c>
      <c r="S80" s="131">
        <v>1117</v>
      </c>
      <c r="T80" s="131">
        <v>43</v>
      </c>
      <c r="U80" s="76" t="s">
        <v>50</v>
      </c>
      <c r="V80" s="46"/>
      <c r="W80" s="41"/>
      <c r="X80" s="41"/>
      <c r="Y80" s="43"/>
      <c r="Z80" s="72">
        <v>66</v>
      </c>
      <c r="AA80" s="72"/>
      <c r="AB80" s="72">
        <v>26</v>
      </c>
      <c r="AC80" s="89"/>
    </row>
    <row r="81" spans="1:29" ht="98.15" customHeight="1" x14ac:dyDescent="0.35">
      <c r="A81" s="73">
        <v>79</v>
      </c>
      <c r="B81" s="72" t="s">
        <v>328</v>
      </c>
      <c r="C81" s="72">
        <v>2015</v>
      </c>
      <c r="D81" s="96">
        <v>42297</v>
      </c>
      <c r="E81" s="72" t="s">
        <v>329</v>
      </c>
      <c r="F81" s="72" t="s">
        <v>330</v>
      </c>
      <c r="G81" s="72" t="s">
        <v>315</v>
      </c>
      <c r="H81" s="72" t="s">
        <v>315</v>
      </c>
      <c r="I81" s="72" t="s">
        <v>237</v>
      </c>
      <c r="J81" s="72" t="s">
        <v>331</v>
      </c>
      <c r="K81" s="126">
        <v>38194860</v>
      </c>
      <c r="L81" s="130">
        <v>3216007</v>
      </c>
      <c r="M81" s="127">
        <v>3216007.21</v>
      </c>
      <c r="N81" s="127">
        <v>38194860</v>
      </c>
      <c r="O81" s="128">
        <f>Table1[[#This Row],[Qualified Property Amount Reported]]/Table1[[#This Row],[Qualified Property Amount Approved]]</f>
        <v>1</v>
      </c>
      <c r="P81" s="129" t="s">
        <v>88</v>
      </c>
      <c r="Q81" s="130">
        <v>4025187</v>
      </c>
      <c r="R81" s="130">
        <v>809179</v>
      </c>
      <c r="S81" s="131">
        <v>205</v>
      </c>
      <c r="T81" s="131">
        <v>16</v>
      </c>
      <c r="U81" s="76" t="s">
        <v>50</v>
      </c>
      <c r="V81" s="46"/>
      <c r="W81" s="41"/>
      <c r="X81" s="41"/>
      <c r="Y81" s="43"/>
      <c r="Z81" s="72">
        <v>60</v>
      </c>
      <c r="AA81" s="72"/>
      <c r="AB81" s="72">
        <v>31</v>
      </c>
      <c r="AC81" s="89"/>
    </row>
    <row r="82" spans="1:29" ht="80.150000000000006" customHeight="1" x14ac:dyDescent="0.35">
      <c r="A82" s="73">
        <v>80</v>
      </c>
      <c r="B82" s="72" t="s">
        <v>325</v>
      </c>
      <c r="C82" s="72">
        <v>2015</v>
      </c>
      <c r="D82" s="96">
        <v>42206</v>
      </c>
      <c r="E82" s="72" t="s">
        <v>326</v>
      </c>
      <c r="F82" s="72" t="s">
        <v>327</v>
      </c>
      <c r="G82" s="72" t="s">
        <v>301</v>
      </c>
      <c r="H82" s="72" t="s">
        <v>301</v>
      </c>
      <c r="I82" s="72" t="s">
        <v>42</v>
      </c>
      <c r="J82" s="72" t="s">
        <v>49</v>
      </c>
      <c r="K82" s="126">
        <v>788757</v>
      </c>
      <c r="L82" s="130">
        <v>66413</v>
      </c>
      <c r="M82" s="127">
        <v>66413.34</v>
      </c>
      <c r="N82" s="127">
        <v>788757</v>
      </c>
      <c r="O82" s="128">
        <f>Table1[[#This Row],[Qualified Property Amount Reported]]/Table1[[#This Row],[Qualified Property Amount Approved]]</f>
        <v>1</v>
      </c>
      <c r="P82" s="130">
        <v>10707</v>
      </c>
      <c r="Q82" s="130">
        <v>44765</v>
      </c>
      <c r="R82" s="130">
        <v>-10941</v>
      </c>
      <c r="S82" s="131">
        <v>7</v>
      </c>
      <c r="T82" s="131">
        <v>0</v>
      </c>
      <c r="U82" s="76" t="s">
        <v>50</v>
      </c>
      <c r="V82" s="41"/>
      <c r="W82" s="41"/>
      <c r="X82" s="41"/>
      <c r="Y82" s="43"/>
      <c r="Z82" s="72">
        <v>12</v>
      </c>
      <c r="AA82" s="72"/>
      <c r="AB82" s="72">
        <v>2</v>
      </c>
      <c r="AC82" s="89"/>
    </row>
    <row r="83" spans="1:29" ht="83.15" customHeight="1" x14ac:dyDescent="0.35">
      <c r="A83" s="73">
        <v>81</v>
      </c>
      <c r="B83" s="72" t="s">
        <v>347</v>
      </c>
      <c r="C83" s="72">
        <v>2015</v>
      </c>
      <c r="D83" s="96">
        <v>42297</v>
      </c>
      <c r="E83" s="72" t="s">
        <v>348</v>
      </c>
      <c r="F83" s="72" t="s">
        <v>295</v>
      </c>
      <c r="G83" s="72" t="s">
        <v>295</v>
      </c>
      <c r="H83" s="72" t="s">
        <v>295</v>
      </c>
      <c r="I83" s="72" t="s">
        <v>42</v>
      </c>
      <c r="J83" s="72" t="s">
        <v>49</v>
      </c>
      <c r="K83" s="126">
        <v>1999507</v>
      </c>
      <c r="L83" s="130">
        <v>168358</v>
      </c>
      <c r="M83" s="127">
        <v>168244.3</v>
      </c>
      <c r="N83" s="127">
        <v>1999507</v>
      </c>
      <c r="O83" s="128">
        <f>Table1[[#This Row],[Qualified Property Amount Reported]]/Table1[[#This Row],[Qualified Property Amount Approved]]</f>
        <v>1</v>
      </c>
      <c r="P83" s="130">
        <v>418611</v>
      </c>
      <c r="Q83" s="130">
        <v>201229</v>
      </c>
      <c r="R83" s="130">
        <v>451481</v>
      </c>
      <c r="S83" s="131">
        <v>7</v>
      </c>
      <c r="T83" s="131">
        <v>1</v>
      </c>
      <c r="U83" s="76" t="s">
        <v>50</v>
      </c>
      <c r="V83" s="46"/>
      <c r="W83" s="41"/>
      <c r="X83" s="41"/>
      <c r="Y83" s="43"/>
      <c r="Z83" s="72">
        <v>27</v>
      </c>
      <c r="AA83" s="72"/>
      <c r="AB83" s="72">
        <v>12</v>
      </c>
      <c r="AC83" s="89"/>
    </row>
    <row r="84" spans="1:29" ht="83.15" customHeight="1" x14ac:dyDescent="0.35">
      <c r="A84" s="73">
        <v>82</v>
      </c>
      <c r="B84" s="72" t="s">
        <v>356</v>
      </c>
      <c r="C84" s="72">
        <v>2015</v>
      </c>
      <c r="D84" s="96">
        <v>42353</v>
      </c>
      <c r="E84" s="72" t="s">
        <v>357</v>
      </c>
      <c r="F84" s="72" t="s">
        <v>358</v>
      </c>
      <c r="G84" s="72" t="s">
        <v>123</v>
      </c>
      <c r="H84" s="72" t="s">
        <v>123</v>
      </c>
      <c r="I84" s="72" t="s">
        <v>237</v>
      </c>
      <c r="J84" s="72" t="s">
        <v>287</v>
      </c>
      <c r="K84" s="126">
        <v>4284672</v>
      </c>
      <c r="L84" s="130">
        <v>360769</v>
      </c>
      <c r="M84" s="127">
        <v>211172.75</v>
      </c>
      <c r="N84" s="127">
        <v>2515334.34</v>
      </c>
      <c r="O84" s="128">
        <f>Table1[[#This Row],[Qualified Property Amount Reported]]/Table1[[#This Row],[Qualified Property Amount Approved]]</f>
        <v>0.58705411756139092</v>
      </c>
      <c r="P84" s="129" t="s">
        <v>88</v>
      </c>
      <c r="Q84" s="130">
        <v>1389088</v>
      </c>
      <c r="R84" s="130">
        <v>1028319</v>
      </c>
      <c r="S84" s="131">
        <v>55</v>
      </c>
      <c r="T84" s="131">
        <v>4</v>
      </c>
      <c r="U84" s="76" t="s">
        <v>50</v>
      </c>
      <c r="V84" s="46"/>
      <c r="W84" s="41"/>
      <c r="X84" s="41"/>
      <c r="Y84" s="43"/>
      <c r="Z84" s="72">
        <v>66</v>
      </c>
      <c r="AA84" s="72"/>
      <c r="AB84" s="72">
        <v>26</v>
      </c>
      <c r="AC84" s="89"/>
    </row>
    <row r="85" spans="1:29" ht="83.15" customHeight="1" x14ac:dyDescent="0.35">
      <c r="A85" s="73">
        <v>83</v>
      </c>
      <c r="B85" s="72" t="s">
        <v>332</v>
      </c>
      <c r="C85" s="72">
        <v>2015</v>
      </c>
      <c r="D85" s="96">
        <v>42234</v>
      </c>
      <c r="E85" s="72" t="s">
        <v>333</v>
      </c>
      <c r="F85" s="72" t="s">
        <v>334</v>
      </c>
      <c r="G85" s="72" t="s">
        <v>123</v>
      </c>
      <c r="H85" s="72" t="s">
        <v>123</v>
      </c>
      <c r="I85" s="72" t="s">
        <v>237</v>
      </c>
      <c r="J85" s="72" t="s">
        <v>335</v>
      </c>
      <c r="K85" s="126">
        <v>16275154</v>
      </c>
      <c r="L85" s="130">
        <v>1370368</v>
      </c>
      <c r="M85" s="127">
        <v>1365628.93</v>
      </c>
      <c r="N85" s="127">
        <v>16275149.359999999</v>
      </c>
      <c r="O85" s="128">
        <f>Table1[[#This Row],[Qualified Property Amount Reported]]/Table1[[#This Row],[Qualified Property Amount Approved]]</f>
        <v>0.99999971490285122</v>
      </c>
      <c r="P85" s="129" t="s">
        <v>88</v>
      </c>
      <c r="Q85" s="130">
        <v>3648303</v>
      </c>
      <c r="R85" s="130">
        <v>2277935</v>
      </c>
      <c r="S85" s="131">
        <v>320</v>
      </c>
      <c r="T85" s="131">
        <v>10</v>
      </c>
      <c r="U85" s="76" t="s">
        <v>50</v>
      </c>
      <c r="V85" s="46"/>
      <c r="W85" s="41"/>
      <c r="X85" s="41"/>
      <c r="Y85" s="43"/>
      <c r="Z85" s="72">
        <v>40</v>
      </c>
      <c r="AA85" s="72"/>
      <c r="AB85" s="72">
        <v>27</v>
      </c>
      <c r="AC85" s="89"/>
    </row>
    <row r="86" spans="1:29" ht="83.15" customHeight="1" x14ac:dyDescent="0.35">
      <c r="A86" s="73">
        <v>84</v>
      </c>
      <c r="B86" s="72" t="s">
        <v>293</v>
      </c>
      <c r="C86" s="72">
        <v>2015</v>
      </c>
      <c r="D86" s="96">
        <v>42024</v>
      </c>
      <c r="E86" s="72" t="s">
        <v>294</v>
      </c>
      <c r="F86" s="72" t="s">
        <v>295</v>
      </c>
      <c r="G86" s="72" t="s">
        <v>295</v>
      </c>
      <c r="H86" s="72" t="s">
        <v>295</v>
      </c>
      <c r="I86" s="72" t="s">
        <v>237</v>
      </c>
      <c r="J86" s="72" t="s">
        <v>296</v>
      </c>
      <c r="K86" s="126">
        <v>4763500</v>
      </c>
      <c r="L86" s="130">
        <v>401087</v>
      </c>
      <c r="M86" s="127">
        <v>271374.71000000002</v>
      </c>
      <c r="N86" s="127">
        <v>3222977.51</v>
      </c>
      <c r="O86" s="128">
        <f>Table1[[#This Row],[Qualified Property Amount Reported]]/Table1[[#This Row],[Qualified Property Amount Approved]]</f>
        <v>0.67659861656345122</v>
      </c>
      <c r="P86" s="129" t="s">
        <v>88</v>
      </c>
      <c r="Q86" s="130">
        <v>988793</v>
      </c>
      <c r="R86" s="130">
        <v>587707</v>
      </c>
      <c r="S86" s="131">
        <v>3</v>
      </c>
      <c r="T86" s="131">
        <v>0</v>
      </c>
      <c r="U86" s="76" t="s">
        <v>44</v>
      </c>
      <c r="V86" s="46"/>
      <c r="W86" s="41"/>
      <c r="X86" s="41"/>
      <c r="Y86" s="43"/>
      <c r="Z86" s="72">
        <v>8</v>
      </c>
      <c r="AA86" s="72"/>
      <c r="AB86" s="72">
        <v>12</v>
      </c>
      <c r="AC86" s="89"/>
    </row>
    <row r="87" spans="1:29" ht="90.65" customHeight="1" x14ac:dyDescent="0.35">
      <c r="A87" s="73">
        <v>85</v>
      </c>
      <c r="B87" s="72" t="s">
        <v>336</v>
      </c>
      <c r="C87" s="72">
        <v>2015</v>
      </c>
      <c r="D87" s="96">
        <v>42262</v>
      </c>
      <c r="E87" s="72" t="s">
        <v>337</v>
      </c>
      <c r="F87" s="72" t="s">
        <v>338</v>
      </c>
      <c r="G87" s="72" t="s">
        <v>41</v>
      </c>
      <c r="H87" s="72" t="s">
        <v>41</v>
      </c>
      <c r="I87" s="72" t="s">
        <v>237</v>
      </c>
      <c r="J87" s="72" t="s">
        <v>339</v>
      </c>
      <c r="K87" s="126">
        <v>8728000</v>
      </c>
      <c r="L87" s="130">
        <v>734898</v>
      </c>
      <c r="M87" s="127">
        <v>702915.99</v>
      </c>
      <c r="N87" s="127">
        <v>8348170.9500000002</v>
      </c>
      <c r="O87" s="128">
        <f>Table1[[#This Row],[Qualified Property Amount Reported]]/Table1[[#This Row],[Qualified Property Amount Approved]]</f>
        <v>0.95648154789184237</v>
      </c>
      <c r="P87" s="129" t="s">
        <v>88</v>
      </c>
      <c r="Q87" s="130">
        <v>788866</v>
      </c>
      <c r="R87" s="130">
        <v>53969</v>
      </c>
      <c r="S87" s="131">
        <v>105</v>
      </c>
      <c r="T87" s="131">
        <v>6</v>
      </c>
      <c r="U87" s="76" t="s">
        <v>50</v>
      </c>
      <c r="V87" s="46"/>
      <c r="W87" s="41"/>
      <c r="X87" s="41"/>
      <c r="Y87" s="43"/>
      <c r="Z87" s="72">
        <v>71</v>
      </c>
      <c r="AA87" s="72"/>
      <c r="AB87" s="72">
        <v>37</v>
      </c>
      <c r="AC87" s="89"/>
    </row>
    <row r="88" spans="1:29" ht="83.15" customHeight="1" x14ac:dyDescent="0.35">
      <c r="A88" s="73">
        <v>86</v>
      </c>
      <c r="B88" s="72" t="s">
        <v>302</v>
      </c>
      <c r="C88" s="72">
        <v>2015</v>
      </c>
      <c r="D88" s="96">
        <v>42052</v>
      </c>
      <c r="E88" s="72" t="s">
        <v>303</v>
      </c>
      <c r="F88" s="72" t="s">
        <v>127</v>
      </c>
      <c r="G88" s="72" t="s">
        <v>64</v>
      </c>
      <c r="H88" s="72" t="s">
        <v>64</v>
      </c>
      <c r="I88" s="72" t="s">
        <v>42</v>
      </c>
      <c r="J88" s="72" t="s">
        <v>56</v>
      </c>
      <c r="K88" s="126">
        <v>106551184</v>
      </c>
      <c r="L88" s="130">
        <v>8971610</v>
      </c>
      <c r="M88" s="127">
        <v>6347130.2000000002</v>
      </c>
      <c r="N88" s="127">
        <v>75381593.840000004</v>
      </c>
      <c r="O88" s="128">
        <f>Table1[[#This Row],[Qualified Property Amount Reported]]/Table1[[#This Row],[Qualified Property Amount Approved]]</f>
        <v>0.70746838289474101</v>
      </c>
      <c r="P88" s="130">
        <v>3402597</v>
      </c>
      <c r="Q88" s="130">
        <v>9175513</v>
      </c>
      <c r="R88" s="130">
        <v>3606500</v>
      </c>
      <c r="S88" s="131">
        <v>319</v>
      </c>
      <c r="T88" s="131">
        <v>33</v>
      </c>
      <c r="U88" s="76" t="s">
        <v>50</v>
      </c>
      <c r="V88" s="46"/>
      <c r="W88" s="41"/>
      <c r="X88" s="41"/>
      <c r="Y88" s="43"/>
      <c r="Z88" s="72">
        <v>24</v>
      </c>
      <c r="AA88" s="72"/>
      <c r="AB88" s="72">
        <v>10</v>
      </c>
      <c r="AC88" s="89"/>
    </row>
    <row r="89" spans="1:29" ht="105" customHeight="1" x14ac:dyDescent="0.35">
      <c r="A89" s="73">
        <v>87</v>
      </c>
      <c r="B89" s="175" t="s">
        <v>343</v>
      </c>
      <c r="C89" s="175">
        <v>2015</v>
      </c>
      <c r="D89" s="190">
        <v>42297</v>
      </c>
      <c r="E89" s="175" t="s">
        <v>344</v>
      </c>
      <c r="F89" s="175" t="s">
        <v>345</v>
      </c>
      <c r="G89" s="175" t="s">
        <v>123</v>
      </c>
      <c r="H89" s="175" t="s">
        <v>123</v>
      </c>
      <c r="I89" s="175" t="s">
        <v>237</v>
      </c>
      <c r="J89" s="175" t="s">
        <v>287</v>
      </c>
      <c r="K89" s="198">
        <v>360169639</v>
      </c>
      <c r="L89" s="201">
        <v>30326284</v>
      </c>
      <c r="M89" s="203">
        <v>30187114.09</v>
      </c>
      <c r="N89" s="203">
        <v>359033143.99000001</v>
      </c>
      <c r="O89" s="205">
        <f>Table1[[#This Row],[Qualified Property Amount Reported]]/Table1[[#This Row],[Qualified Property Amount Approved]]</f>
        <v>0.99684455632308311</v>
      </c>
      <c r="P89" s="206" t="s">
        <v>88</v>
      </c>
      <c r="Q89" s="201">
        <v>40537040</v>
      </c>
      <c r="R89" s="201">
        <v>10210756</v>
      </c>
      <c r="S89" s="210">
        <v>4200</v>
      </c>
      <c r="T89" s="210">
        <v>183</v>
      </c>
      <c r="U89" s="212" t="s">
        <v>50</v>
      </c>
      <c r="V89" s="225" t="s">
        <v>346</v>
      </c>
      <c r="W89" s="217"/>
      <c r="X89" s="217"/>
      <c r="Y89" s="220"/>
      <c r="Z89" s="72">
        <v>61</v>
      </c>
      <c r="AA89" s="72"/>
      <c r="AB89" s="72">
        <v>35</v>
      </c>
      <c r="AC89" s="117"/>
    </row>
    <row r="90" spans="1:29" ht="125.15" customHeight="1" x14ac:dyDescent="0.35">
      <c r="A90" s="73">
        <v>88</v>
      </c>
      <c r="B90" s="72" t="s">
        <v>353</v>
      </c>
      <c r="C90" s="72">
        <v>2015</v>
      </c>
      <c r="D90" s="96">
        <v>42325</v>
      </c>
      <c r="E90" s="72" t="s">
        <v>354</v>
      </c>
      <c r="F90" s="72" t="s">
        <v>355</v>
      </c>
      <c r="G90" s="72" t="s">
        <v>55</v>
      </c>
      <c r="H90" s="72" t="s">
        <v>55</v>
      </c>
      <c r="I90" s="72" t="s">
        <v>237</v>
      </c>
      <c r="J90" s="72" t="s">
        <v>287</v>
      </c>
      <c r="K90" s="126">
        <v>5586000</v>
      </c>
      <c r="L90" s="130">
        <v>470341</v>
      </c>
      <c r="M90" s="127">
        <v>203707.48</v>
      </c>
      <c r="N90" s="127">
        <v>2419328.7000000002</v>
      </c>
      <c r="O90" s="128">
        <f>Table1[[#This Row],[Qualified Property Amount Reported]]/Table1[[#This Row],[Qualified Property Amount Approved]]</f>
        <v>0.43310574650912997</v>
      </c>
      <c r="P90" s="129" t="s">
        <v>88</v>
      </c>
      <c r="Q90" s="130">
        <v>812787</v>
      </c>
      <c r="R90" s="130">
        <v>342446</v>
      </c>
      <c r="S90" s="131">
        <v>354</v>
      </c>
      <c r="T90" s="131">
        <v>3</v>
      </c>
      <c r="U90" s="76" t="s">
        <v>50</v>
      </c>
      <c r="V90" s="41"/>
      <c r="W90" s="41"/>
      <c r="X90" s="41"/>
      <c r="Y90" s="41"/>
      <c r="Z90" s="72">
        <v>23</v>
      </c>
      <c r="AA90" s="72"/>
      <c r="AB90" s="72">
        <v>15</v>
      </c>
      <c r="AC90" s="108"/>
    </row>
    <row r="91" spans="1:29" ht="139.5" customHeight="1" x14ac:dyDescent="0.35">
      <c r="A91" s="73">
        <v>89</v>
      </c>
      <c r="B91" s="171" t="s">
        <v>359</v>
      </c>
      <c r="C91" s="171">
        <v>2015</v>
      </c>
      <c r="D91" s="194">
        <v>42353</v>
      </c>
      <c r="E91" s="195" t="s">
        <v>160</v>
      </c>
      <c r="F91" s="171" t="s">
        <v>360</v>
      </c>
      <c r="G91" s="171" t="s">
        <v>64</v>
      </c>
      <c r="H91" s="171" t="s">
        <v>361</v>
      </c>
      <c r="I91" s="171" t="s">
        <v>35</v>
      </c>
      <c r="J91" s="171" t="s">
        <v>163</v>
      </c>
      <c r="K91" s="197">
        <v>463625000</v>
      </c>
      <c r="L91" s="200">
        <v>39037225</v>
      </c>
      <c r="M91" s="151">
        <v>39037007.740000002</v>
      </c>
      <c r="N91" s="151">
        <v>463622419.75</v>
      </c>
      <c r="O91" s="191">
        <f>Table1[[#This Row],[Qualified Property Amount Reported]]/Table1[[#This Row],[Qualified Property Amount Approved]]</f>
        <v>0.99999443461849558</v>
      </c>
      <c r="P91" s="200">
        <v>4766289</v>
      </c>
      <c r="Q91" s="200">
        <v>61843129</v>
      </c>
      <c r="R91" s="200">
        <v>27572193</v>
      </c>
      <c r="S91" s="209">
        <v>1439</v>
      </c>
      <c r="T91" s="209">
        <v>41</v>
      </c>
      <c r="U91" s="195" t="s">
        <v>50</v>
      </c>
      <c r="V91" s="226" t="s">
        <v>164</v>
      </c>
      <c r="W91" s="227" t="s">
        <v>165</v>
      </c>
      <c r="X91" s="227" t="s">
        <v>166</v>
      </c>
      <c r="Y91" s="228" t="s">
        <v>167</v>
      </c>
      <c r="Z91" s="72">
        <v>24</v>
      </c>
      <c r="AA91" s="72"/>
      <c r="AB91" s="72">
        <v>10</v>
      </c>
      <c r="AC91" s="118"/>
    </row>
    <row r="92" spans="1:29" ht="83.15" customHeight="1" x14ac:dyDescent="0.35">
      <c r="A92" s="73">
        <v>90</v>
      </c>
      <c r="B92" s="72" t="s">
        <v>318</v>
      </c>
      <c r="C92" s="72">
        <v>2015</v>
      </c>
      <c r="D92" s="96">
        <v>42171</v>
      </c>
      <c r="E92" s="72" t="s">
        <v>319</v>
      </c>
      <c r="F92" s="72" t="s">
        <v>320</v>
      </c>
      <c r="G92" s="72" t="s">
        <v>123</v>
      </c>
      <c r="H92" s="72" t="s">
        <v>123</v>
      </c>
      <c r="I92" s="72" t="s">
        <v>237</v>
      </c>
      <c r="J92" s="72" t="s">
        <v>321</v>
      </c>
      <c r="K92" s="126">
        <v>6475000</v>
      </c>
      <c r="L92" s="130">
        <v>545195</v>
      </c>
      <c r="M92" s="127">
        <v>465419.43</v>
      </c>
      <c r="N92" s="127">
        <v>5540581.4800000004</v>
      </c>
      <c r="O92" s="128">
        <f>Table1[[#This Row],[Qualified Property Amount Reported]]/Table1[[#This Row],[Qualified Property Amount Approved]]</f>
        <v>0.85568825945945948</v>
      </c>
      <c r="P92" s="129" t="s">
        <v>88</v>
      </c>
      <c r="Q92" s="130">
        <v>1847167</v>
      </c>
      <c r="R92" s="130">
        <v>1301972</v>
      </c>
      <c r="S92" s="131">
        <v>299</v>
      </c>
      <c r="T92" s="131">
        <v>10</v>
      </c>
      <c r="U92" s="76" t="s">
        <v>50</v>
      </c>
      <c r="V92" s="46"/>
      <c r="W92" s="41"/>
      <c r="X92" s="41"/>
      <c r="Y92" s="43"/>
      <c r="Z92" s="72">
        <v>56</v>
      </c>
      <c r="AA92" s="72"/>
      <c r="AB92" s="72">
        <v>22</v>
      </c>
      <c r="AC92" s="89"/>
    </row>
    <row r="93" spans="1:29" ht="83.15" customHeight="1" x14ac:dyDescent="0.35">
      <c r="A93" s="73">
        <v>91</v>
      </c>
      <c r="B93" s="72" t="s">
        <v>306</v>
      </c>
      <c r="C93" s="72">
        <v>2015</v>
      </c>
      <c r="D93" s="96">
        <v>42171</v>
      </c>
      <c r="E93" s="72" t="s">
        <v>309</v>
      </c>
      <c r="F93" s="72" t="s">
        <v>310</v>
      </c>
      <c r="G93" s="72" t="s">
        <v>123</v>
      </c>
      <c r="H93" s="72" t="s">
        <v>123</v>
      </c>
      <c r="I93" s="72" t="s">
        <v>237</v>
      </c>
      <c r="J93" s="72" t="s">
        <v>311</v>
      </c>
      <c r="K93" s="126">
        <v>23969087</v>
      </c>
      <c r="L93" s="130">
        <v>2018197</v>
      </c>
      <c r="M93" s="127">
        <v>2018197.13</v>
      </c>
      <c r="N93" s="127">
        <v>23969087</v>
      </c>
      <c r="O93" s="128">
        <f>Table1[[#This Row],[Qualified Property Amount Reported]]/Table1[[#This Row],[Qualified Property Amount Approved]]</f>
        <v>1</v>
      </c>
      <c r="P93" s="129" t="s">
        <v>88</v>
      </c>
      <c r="Q93" s="130">
        <v>7825890</v>
      </c>
      <c r="R93" s="130">
        <v>5807693</v>
      </c>
      <c r="S93" s="131">
        <v>160</v>
      </c>
      <c r="T93" s="131">
        <v>13</v>
      </c>
      <c r="U93" s="76" t="s">
        <v>50</v>
      </c>
      <c r="V93" s="46"/>
      <c r="W93" s="41"/>
      <c r="X93" s="41"/>
      <c r="Y93" s="43"/>
      <c r="Z93" s="72">
        <v>64</v>
      </c>
      <c r="AA93" s="72"/>
      <c r="AB93" s="72">
        <v>30</v>
      </c>
      <c r="AC93" s="89"/>
    </row>
    <row r="94" spans="1:29" ht="82" customHeight="1" x14ac:dyDescent="0.35">
      <c r="A94" s="73">
        <v>92</v>
      </c>
      <c r="B94" s="72" t="s">
        <v>302</v>
      </c>
      <c r="C94" s="72">
        <v>2015</v>
      </c>
      <c r="D94" s="96">
        <v>42143</v>
      </c>
      <c r="E94" s="72" t="s">
        <v>304</v>
      </c>
      <c r="F94" s="72" t="s">
        <v>275</v>
      </c>
      <c r="G94" s="72" t="s">
        <v>123</v>
      </c>
      <c r="H94" s="72" t="s">
        <v>123</v>
      </c>
      <c r="I94" s="72" t="s">
        <v>237</v>
      </c>
      <c r="J94" s="72" t="s">
        <v>305</v>
      </c>
      <c r="K94" s="126">
        <v>167661606</v>
      </c>
      <c r="L94" s="130">
        <v>14117107</v>
      </c>
      <c r="M94" s="127">
        <v>11339860.17</v>
      </c>
      <c r="N94" s="127">
        <v>135006352.13</v>
      </c>
      <c r="O94" s="128">
        <f>Table1[[#This Row],[Qualified Property Amount Reported]]/Table1[[#This Row],[Qualified Property Amount Approved]]</f>
        <v>0.80523117576483194</v>
      </c>
      <c r="P94" s="129" t="s">
        <v>88</v>
      </c>
      <c r="Q94" s="130">
        <v>35048735</v>
      </c>
      <c r="R94" s="130">
        <v>20931628</v>
      </c>
      <c r="S94" s="131">
        <v>192</v>
      </c>
      <c r="T94" s="131">
        <v>18</v>
      </c>
      <c r="U94" s="76" t="s">
        <v>50</v>
      </c>
      <c r="V94" s="46"/>
      <c r="W94" s="41"/>
      <c r="X94" s="41"/>
      <c r="Y94" s="43"/>
      <c r="Z94" s="72">
        <v>62</v>
      </c>
      <c r="AA94" s="72"/>
      <c r="AB94" s="72">
        <v>33</v>
      </c>
      <c r="AC94" s="89"/>
    </row>
    <row r="95" spans="1:29" ht="83.15" customHeight="1" x14ac:dyDescent="0.35">
      <c r="A95" s="73">
        <v>93</v>
      </c>
      <c r="B95" s="72" t="s">
        <v>298</v>
      </c>
      <c r="C95" s="72">
        <v>2015</v>
      </c>
      <c r="D95" s="96">
        <v>42024</v>
      </c>
      <c r="E95" s="72" t="s">
        <v>299</v>
      </c>
      <c r="F95" s="72" t="s">
        <v>300</v>
      </c>
      <c r="G95" s="72" t="s">
        <v>301</v>
      </c>
      <c r="H95" s="72" t="s">
        <v>301</v>
      </c>
      <c r="I95" s="72" t="s">
        <v>42</v>
      </c>
      <c r="J95" s="72" t="s">
        <v>49</v>
      </c>
      <c r="K95" s="126">
        <v>2004360</v>
      </c>
      <c r="L95" s="130">
        <v>168767</v>
      </c>
      <c r="M95" s="127">
        <v>168071.79</v>
      </c>
      <c r="N95" s="127">
        <v>1996101.98</v>
      </c>
      <c r="O95" s="128">
        <f>Table1[[#This Row],[Qualified Property Amount Reported]]/Table1[[#This Row],[Qualified Property Amount Approved]]</f>
        <v>0.99587997166177733</v>
      </c>
      <c r="P95" s="130">
        <v>71130</v>
      </c>
      <c r="Q95" s="130">
        <v>347143</v>
      </c>
      <c r="R95" s="130">
        <v>249507</v>
      </c>
      <c r="S95" s="131">
        <v>19</v>
      </c>
      <c r="T95" s="131">
        <v>1</v>
      </c>
      <c r="U95" s="76" t="s">
        <v>50</v>
      </c>
      <c r="V95" s="46"/>
      <c r="W95" s="41"/>
      <c r="X95" s="41"/>
      <c r="Y95" s="43"/>
      <c r="Z95" s="72">
        <v>12</v>
      </c>
      <c r="AA95" s="72"/>
      <c r="AB95" s="72">
        <v>2</v>
      </c>
      <c r="AC95" s="89"/>
    </row>
    <row r="96" spans="1:29" ht="83.15" customHeight="1" x14ac:dyDescent="0.35">
      <c r="A96" s="73">
        <v>94</v>
      </c>
      <c r="B96" s="72" t="s">
        <v>421</v>
      </c>
      <c r="C96" s="72">
        <v>2016</v>
      </c>
      <c r="D96" s="96">
        <v>42717</v>
      </c>
      <c r="E96" s="72" t="s">
        <v>422</v>
      </c>
      <c r="F96" s="72" t="s">
        <v>52</v>
      </c>
      <c r="G96" s="72" t="s">
        <v>48</v>
      </c>
      <c r="H96" s="72" t="s">
        <v>48</v>
      </c>
      <c r="I96" s="72" t="s">
        <v>42</v>
      </c>
      <c r="J96" s="72" t="s">
        <v>49</v>
      </c>
      <c r="K96" s="103">
        <v>2401884</v>
      </c>
      <c r="L96" s="105">
        <v>202238.63279999999</v>
      </c>
      <c r="M96" s="103">
        <v>202238.63</v>
      </c>
      <c r="N96" s="103">
        <v>2401884</v>
      </c>
      <c r="O96" s="104">
        <f>Table1[[#This Row],[Qualified Property Amount Reported]]/Table1[[#This Row],[Qualified Property Amount Approved]]</f>
        <v>1</v>
      </c>
      <c r="P96" s="105">
        <v>33640</v>
      </c>
      <c r="Q96" s="105">
        <v>311256</v>
      </c>
      <c r="R96" s="105">
        <v>142657</v>
      </c>
      <c r="S96" s="72">
        <v>25</v>
      </c>
      <c r="T96" s="72">
        <v>3</v>
      </c>
      <c r="U96" s="72" t="s">
        <v>50</v>
      </c>
      <c r="V96" s="106"/>
      <c r="W96" s="89"/>
      <c r="X96" s="89"/>
      <c r="Y96" s="108"/>
      <c r="Z96" s="72">
        <v>32</v>
      </c>
      <c r="AA96" s="72"/>
      <c r="AB96" s="72">
        <v>14</v>
      </c>
      <c r="AC96" s="89"/>
    </row>
    <row r="97" spans="1:29" ht="83.15" customHeight="1" x14ac:dyDescent="0.35">
      <c r="A97" s="73">
        <v>95</v>
      </c>
      <c r="B97" s="72" t="s">
        <v>423</v>
      </c>
      <c r="C97" s="72">
        <v>2016</v>
      </c>
      <c r="D97" s="96">
        <v>42717</v>
      </c>
      <c r="E97" s="72" t="s">
        <v>424</v>
      </c>
      <c r="F97" s="72" t="s">
        <v>52</v>
      </c>
      <c r="G97" s="72" t="s">
        <v>48</v>
      </c>
      <c r="H97" s="72" t="s">
        <v>48</v>
      </c>
      <c r="I97" s="72" t="s">
        <v>42</v>
      </c>
      <c r="J97" s="72" t="s">
        <v>49</v>
      </c>
      <c r="K97" s="103">
        <v>2701502</v>
      </c>
      <c r="L97" s="105">
        <v>227467</v>
      </c>
      <c r="M97" s="103">
        <v>227466.47</v>
      </c>
      <c r="N97" s="103">
        <v>2701502</v>
      </c>
      <c r="O97" s="104">
        <f>Table1[[#This Row],[Qualified Property Amount Reported]]/Table1[[#This Row],[Qualified Property Amount Approved]]</f>
        <v>1</v>
      </c>
      <c r="P97" s="105">
        <v>57815</v>
      </c>
      <c r="Q97" s="105">
        <v>506804</v>
      </c>
      <c r="R97" s="105">
        <v>337152</v>
      </c>
      <c r="S97" s="72">
        <v>24</v>
      </c>
      <c r="T97" s="72">
        <v>4</v>
      </c>
      <c r="U97" s="72" t="s">
        <v>50</v>
      </c>
      <c r="V97" s="106"/>
      <c r="W97" s="89"/>
      <c r="X97" s="89"/>
      <c r="Y97" s="108"/>
      <c r="Z97" s="72">
        <v>32</v>
      </c>
      <c r="AA97" s="72"/>
      <c r="AB97" s="72">
        <v>14</v>
      </c>
      <c r="AC97" s="89"/>
    </row>
    <row r="98" spans="1:29" ht="83.15" customHeight="1" x14ac:dyDescent="0.35">
      <c r="A98" s="73">
        <v>96</v>
      </c>
      <c r="B98" s="72" t="s">
        <v>375</v>
      </c>
      <c r="C98" s="72">
        <v>2016</v>
      </c>
      <c r="D98" s="96">
        <v>42388</v>
      </c>
      <c r="E98" s="72" t="s">
        <v>376</v>
      </c>
      <c r="F98" s="72" t="s">
        <v>377</v>
      </c>
      <c r="G98" s="72" t="s">
        <v>33</v>
      </c>
      <c r="H98" s="72" t="s">
        <v>33</v>
      </c>
      <c r="I98" s="72" t="s">
        <v>237</v>
      </c>
      <c r="J98" s="72" t="s">
        <v>378</v>
      </c>
      <c r="K98" s="126">
        <v>3750000</v>
      </c>
      <c r="L98" s="130">
        <v>315750</v>
      </c>
      <c r="M98" s="127">
        <v>268842.90999999997</v>
      </c>
      <c r="N98" s="127">
        <v>3188253.23</v>
      </c>
      <c r="O98" s="128">
        <f>Table1[[#This Row],[Qualified Property Amount Reported]]/Table1[[#This Row],[Qualified Property Amount Approved]]</f>
        <v>0.85020086133333328</v>
      </c>
      <c r="P98" s="129" t="s">
        <v>88</v>
      </c>
      <c r="Q98" s="130">
        <v>1623748</v>
      </c>
      <c r="R98" s="130">
        <v>1307998</v>
      </c>
      <c r="S98" s="131">
        <v>22</v>
      </c>
      <c r="T98" s="131">
        <v>2</v>
      </c>
      <c r="U98" s="76" t="s">
        <v>50</v>
      </c>
      <c r="V98" s="47" t="s">
        <v>379</v>
      </c>
      <c r="W98" s="41"/>
      <c r="X98" s="41"/>
      <c r="Y98" s="43"/>
      <c r="Z98" s="72">
        <v>7</v>
      </c>
      <c r="AA98" s="72"/>
      <c r="AB98" s="72">
        <v>6</v>
      </c>
      <c r="AC98" s="89"/>
    </row>
    <row r="99" spans="1:29" ht="83.15" customHeight="1" x14ac:dyDescent="0.35">
      <c r="A99" s="73">
        <v>97</v>
      </c>
      <c r="B99" s="72" t="s">
        <v>397</v>
      </c>
      <c r="C99" s="72">
        <v>2016</v>
      </c>
      <c r="D99" s="96">
        <v>42661</v>
      </c>
      <c r="E99" s="72" t="s">
        <v>398</v>
      </c>
      <c r="F99" s="72" t="s">
        <v>399</v>
      </c>
      <c r="G99" s="72" t="s">
        <v>103</v>
      </c>
      <c r="H99" s="72" t="s">
        <v>103</v>
      </c>
      <c r="I99" s="72" t="s">
        <v>383</v>
      </c>
      <c r="J99" s="72" t="s">
        <v>400</v>
      </c>
      <c r="K99" s="126">
        <v>3400000</v>
      </c>
      <c r="L99" s="130">
        <v>286280</v>
      </c>
      <c r="M99" s="127">
        <v>0</v>
      </c>
      <c r="N99" s="127">
        <v>0</v>
      </c>
      <c r="O99" s="128">
        <f>Table1[[#This Row],[Qualified Property Amount Reported]]/Table1[[#This Row],[Qualified Property Amount Approved]]</f>
        <v>0</v>
      </c>
      <c r="P99" s="130">
        <v>5872</v>
      </c>
      <c r="Q99" s="130">
        <v>1015541</v>
      </c>
      <c r="R99" s="130">
        <v>735133</v>
      </c>
      <c r="S99" s="131">
        <v>32</v>
      </c>
      <c r="T99" s="131">
        <v>2</v>
      </c>
      <c r="U99" s="76" t="s">
        <v>44</v>
      </c>
      <c r="V99" s="46"/>
      <c r="W99" s="41"/>
      <c r="X99" s="41"/>
      <c r="Y99" s="43"/>
      <c r="Z99" s="72">
        <v>13</v>
      </c>
      <c r="AA99" s="72"/>
      <c r="AB99" s="72">
        <v>35</v>
      </c>
      <c r="AC99" s="89"/>
    </row>
    <row r="100" spans="1:29" ht="83.15" customHeight="1" x14ac:dyDescent="0.35">
      <c r="A100" s="73">
        <v>98</v>
      </c>
      <c r="B100" s="72" t="s">
        <v>409</v>
      </c>
      <c r="C100" s="72">
        <v>2016</v>
      </c>
      <c r="D100" s="96">
        <v>42661</v>
      </c>
      <c r="E100" s="72" t="s">
        <v>410</v>
      </c>
      <c r="F100" s="72" t="s">
        <v>116</v>
      </c>
      <c r="G100" s="72" t="s">
        <v>116</v>
      </c>
      <c r="H100" s="72" t="s">
        <v>116</v>
      </c>
      <c r="I100" s="72" t="s">
        <v>383</v>
      </c>
      <c r="J100" s="72" t="s">
        <v>384</v>
      </c>
      <c r="K100" s="126">
        <v>10000000</v>
      </c>
      <c r="L100" s="130">
        <v>842000</v>
      </c>
      <c r="M100" s="127">
        <v>0</v>
      </c>
      <c r="N100" s="127">
        <v>0</v>
      </c>
      <c r="O100" s="128">
        <f>Table1[[#This Row],[Qualified Property Amount Reported]]/Table1[[#This Row],[Qualified Property Amount Approved]]</f>
        <v>0</v>
      </c>
      <c r="P100" s="130">
        <v>47049</v>
      </c>
      <c r="Q100" s="130">
        <v>961493</v>
      </c>
      <c r="R100" s="130">
        <v>166542</v>
      </c>
      <c r="S100" s="131">
        <v>45</v>
      </c>
      <c r="T100" s="131">
        <v>5</v>
      </c>
      <c r="U100" s="76" t="s">
        <v>44</v>
      </c>
      <c r="V100" s="46"/>
      <c r="W100" s="41"/>
      <c r="X100" s="41"/>
      <c r="Y100" s="43"/>
      <c r="Z100" s="72">
        <v>80</v>
      </c>
      <c r="AA100" s="72"/>
      <c r="AB100" s="72">
        <v>40</v>
      </c>
      <c r="AC100" s="89"/>
    </row>
    <row r="101" spans="1:29" ht="83.15" customHeight="1" x14ac:dyDescent="0.35">
      <c r="A101" s="73">
        <v>99</v>
      </c>
      <c r="B101" s="72" t="s">
        <v>411</v>
      </c>
      <c r="C101" s="72">
        <v>2016</v>
      </c>
      <c r="D101" s="96">
        <v>42661</v>
      </c>
      <c r="E101" s="72" t="s">
        <v>412</v>
      </c>
      <c r="F101" s="72" t="s">
        <v>413</v>
      </c>
      <c r="G101" s="72" t="s">
        <v>123</v>
      </c>
      <c r="H101" s="72" t="s">
        <v>123</v>
      </c>
      <c r="I101" s="72" t="s">
        <v>383</v>
      </c>
      <c r="J101" s="72" t="s">
        <v>384</v>
      </c>
      <c r="K101" s="126">
        <v>10500000</v>
      </c>
      <c r="L101" s="130">
        <v>884100</v>
      </c>
      <c r="M101" s="127">
        <v>0</v>
      </c>
      <c r="N101" s="127">
        <v>0</v>
      </c>
      <c r="O101" s="128">
        <f>Table1[[#This Row],[Qualified Property Amount Reported]]/Table1[[#This Row],[Qualified Property Amount Approved]]</f>
        <v>0</v>
      </c>
      <c r="P101" s="130">
        <v>48397</v>
      </c>
      <c r="Q101" s="130">
        <v>1094340</v>
      </c>
      <c r="R101" s="130">
        <v>258637</v>
      </c>
      <c r="S101" s="131">
        <v>37</v>
      </c>
      <c r="T101" s="131">
        <v>5</v>
      </c>
      <c r="U101" s="76" t="s">
        <v>44</v>
      </c>
      <c r="V101" s="46"/>
      <c r="W101" s="41"/>
      <c r="X101" s="41"/>
      <c r="Y101" s="43"/>
      <c r="Z101" s="72">
        <v>69</v>
      </c>
      <c r="AA101" s="72"/>
      <c r="AB101" s="72">
        <v>33</v>
      </c>
      <c r="AC101" s="89"/>
    </row>
    <row r="102" spans="1:29" ht="83.15" customHeight="1" x14ac:dyDescent="0.35">
      <c r="A102" s="73">
        <v>100</v>
      </c>
      <c r="B102" s="72" t="s">
        <v>373</v>
      </c>
      <c r="C102" s="72">
        <v>2016</v>
      </c>
      <c r="D102" s="96">
        <v>42388</v>
      </c>
      <c r="E102" s="72" t="s">
        <v>374</v>
      </c>
      <c r="F102" s="72" t="s">
        <v>213</v>
      </c>
      <c r="G102" s="72" t="s">
        <v>116</v>
      </c>
      <c r="H102" s="72" t="s">
        <v>116</v>
      </c>
      <c r="I102" s="72" t="s">
        <v>42</v>
      </c>
      <c r="J102" s="72" t="s">
        <v>49</v>
      </c>
      <c r="K102" s="126">
        <v>1900000</v>
      </c>
      <c r="L102" s="130">
        <v>159980</v>
      </c>
      <c r="M102" s="127">
        <v>49901.34</v>
      </c>
      <c r="N102" s="127">
        <v>596906</v>
      </c>
      <c r="O102" s="128">
        <f>Table1[[#This Row],[Qualified Property Amount Reported]]/Table1[[#This Row],[Qualified Property Amount Approved]]</f>
        <v>0.31416105263157895</v>
      </c>
      <c r="P102" s="130">
        <v>28355</v>
      </c>
      <c r="Q102" s="130">
        <v>344260</v>
      </c>
      <c r="R102" s="130">
        <v>212635.37114341889</v>
      </c>
      <c r="S102" s="131">
        <v>11</v>
      </c>
      <c r="T102" s="131">
        <v>1</v>
      </c>
      <c r="U102" s="76" t="s">
        <v>50</v>
      </c>
      <c r="V102" s="46"/>
      <c r="W102" s="41"/>
      <c r="X102" s="41"/>
      <c r="Y102" s="43"/>
      <c r="Z102" s="72">
        <v>76</v>
      </c>
      <c r="AA102" s="72"/>
      <c r="AB102" s="72">
        <v>38</v>
      </c>
      <c r="AC102" s="89"/>
    </row>
    <row r="103" spans="1:29" ht="76.5" customHeight="1" x14ac:dyDescent="0.35">
      <c r="A103" s="73">
        <v>101</v>
      </c>
      <c r="B103" s="72" t="s">
        <v>419</v>
      </c>
      <c r="C103" s="72">
        <v>2016</v>
      </c>
      <c r="D103" s="96">
        <v>42717</v>
      </c>
      <c r="E103" s="72" t="s">
        <v>420</v>
      </c>
      <c r="F103" s="72" t="s">
        <v>147</v>
      </c>
      <c r="G103" s="72" t="s">
        <v>147</v>
      </c>
      <c r="H103" s="72" t="s">
        <v>147</v>
      </c>
      <c r="I103" s="72" t="s">
        <v>42</v>
      </c>
      <c r="J103" s="157" t="s">
        <v>138</v>
      </c>
      <c r="K103" s="126">
        <v>8394385</v>
      </c>
      <c r="L103" s="130">
        <v>706807.21699999995</v>
      </c>
      <c r="M103" s="127">
        <v>706273.5</v>
      </c>
      <c r="N103" s="127">
        <v>8394385</v>
      </c>
      <c r="O103" s="128">
        <f>Table1[[#This Row],[Qualified Property Amount Reported]]/Table1[[#This Row],[Qualified Property Amount Approved]]</f>
        <v>1</v>
      </c>
      <c r="P103" s="130">
        <v>570932</v>
      </c>
      <c r="Q103" s="130">
        <v>2291152</v>
      </c>
      <c r="R103" s="130">
        <v>2155277</v>
      </c>
      <c r="S103" s="131">
        <v>34</v>
      </c>
      <c r="T103" s="131">
        <v>2</v>
      </c>
      <c r="U103" s="76" t="s">
        <v>50</v>
      </c>
      <c r="V103" s="46"/>
      <c r="W103" s="41"/>
      <c r="X103" s="41"/>
      <c r="Y103" s="43"/>
      <c r="Z103" s="72">
        <v>33</v>
      </c>
      <c r="AA103" s="72"/>
      <c r="AB103" s="72">
        <v>14</v>
      </c>
      <c r="AC103" s="89"/>
    </row>
    <row r="104" spans="1:29" ht="108" customHeight="1" x14ac:dyDescent="0.35">
      <c r="A104" s="73">
        <v>102</v>
      </c>
      <c r="B104" s="72" t="s">
        <v>427</v>
      </c>
      <c r="C104" s="72">
        <v>2016</v>
      </c>
      <c r="D104" s="96">
        <v>42717</v>
      </c>
      <c r="E104" s="72" t="s">
        <v>428</v>
      </c>
      <c r="F104" s="72" t="s">
        <v>429</v>
      </c>
      <c r="G104" s="72" t="s">
        <v>123</v>
      </c>
      <c r="H104" s="72" t="s">
        <v>123</v>
      </c>
      <c r="I104" s="72" t="s">
        <v>237</v>
      </c>
      <c r="J104" s="72" t="s">
        <v>367</v>
      </c>
      <c r="K104" s="126">
        <v>51645674</v>
      </c>
      <c r="L104" s="130">
        <v>4348565.7507999996</v>
      </c>
      <c r="M104" s="127">
        <v>4281186.7</v>
      </c>
      <c r="N104" s="127">
        <v>50884271.93</v>
      </c>
      <c r="O104" s="128">
        <f>Table1[[#This Row],[Qualified Property Amount Reported]]/Table1[[#This Row],[Qualified Property Amount Approved]]</f>
        <v>0.98525719559783453</v>
      </c>
      <c r="P104" s="129" t="s">
        <v>88</v>
      </c>
      <c r="Q104" s="130">
        <v>3908387</v>
      </c>
      <c r="R104" s="130">
        <v>-440179</v>
      </c>
      <c r="S104" s="131">
        <v>746</v>
      </c>
      <c r="T104" s="131">
        <v>48</v>
      </c>
      <c r="U104" s="76" t="s">
        <v>50</v>
      </c>
      <c r="V104" s="47" t="s">
        <v>430</v>
      </c>
      <c r="W104" s="41"/>
      <c r="X104" s="41"/>
      <c r="Y104" s="43"/>
      <c r="Z104" s="72">
        <v>41</v>
      </c>
      <c r="AA104" s="72"/>
      <c r="AB104" s="72">
        <v>25</v>
      </c>
      <c r="AC104" s="89"/>
    </row>
    <row r="105" spans="1:29" ht="83.15" customHeight="1" x14ac:dyDescent="0.35">
      <c r="A105" s="73">
        <v>103</v>
      </c>
      <c r="B105" s="72" t="s">
        <v>406</v>
      </c>
      <c r="C105" s="72">
        <v>2016</v>
      </c>
      <c r="D105" s="96">
        <v>42689</v>
      </c>
      <c r="E105" s="72" t="s">
        <v>407</v>
      </c>
      <c r="F105" s="72" t="s">
        <v>69</v>
      </c>
      <c r="G105" s="72" t="s">
        <v>55</v>
      </c>
      <c r="H105" s="72" t="s">
        <v>55</v>
      </c>
      <c r="I105" s="72" t="s">
        <v>383</v>
      </c>
      <c r="J105" s="72" t="s">
        <v>408</v>
      </c>
      <c r="K105" s="126">
        <v>4458683</v>
      </c>
      <c r="L105" s="130">
        <v>375421.10859999998</v>
      </c>
      <c r="M105" s="127">
        <v>375421.11</v>
      </c>
      <c r="N105" s="127">
        <v>4458683</v>
      </c>
      <c r="O105" s="128">
        <f>Table1[[#This Row],[Qualified Property Amount Reported]]/Table1[[#This Row],[Qualified Property Amount Approved]]</f>
        <v>1</v>
      </c>
      <c r="P105" s="130">
        <v>9786</v>
      </c>
      <c r="Q105" s="130">
        <v>910539</v>
      </c>
      <c r="R105" s="130">
        <v>544904</v>
      </c>
      <c r="S105" s="131">
        <v>26</v>
      </c>
      <c r="T105" s="131">
        <v>2</v>
      </c>
      <c r="U105" s="76" t="s">
        <v>50</v>
      </c>
      <c r="V105" s="46"/>
      <c r="W105" s="41"/>
      <c r="X105" s="41"/>
      <c r="Y105" s="43"/>
      <c r="Z105" s="72">
        <v>24</v>
      </c>
      <c r="AA105" s="72"/>
      <c r="AB105" s="72">
        <v>10</v>
      </c>
      <c r="AC105" s="89"/>
    </row>
    <row r="106" spans="1:29" ht="83.15" customHeight="1" x14ac:dyDescent="0.35">
      <c r="A106" s="73">
        <v>104</v>
      </c>
      <c r="B106" s="72" t="s">
        <v>365</v>
      </c>
      <c r="C106" s="72">
        <v>2016</v>
      </c>
      <c r="D106" s="96">
        <v>42388</v>
      </c>
      <c r="E106" s="72" t="s">
        <v>366</v>
      </c>
      <c r="F106" s="72" t="s">
        <v>358</v>
      </c>
      <c r="G106" s="72" t="s">
        <v>123</v>
      </c>
      <c r="H106" s="72" t="s">
        <v>123</v>
      </c>
      <c r="I106" s="72" t="s">
        <v>237</v>
      </c>
      <c r="J106" s="72" t="s">
        <v>367</v>
      </c>
      <c r="K106" s="126">
        <v>13763050</v>
      </c>
      <c r="L106" s="130">
        <v>1158849</v>
      </c>
      <c r="M106" s="127">
        <v>1158554.17</v>
      </c>
      <c r="N106" s="127">
        <v>13763036.51</v>
      </c>
      <c r="O106" s="128">
        <f>Table1[[#This Row],[Qualified Property Amount Reported]]/Table1[[#This Row],[Qualified Property Amount Approved]]</f>
        <v>0.99999901983935247</v>
      </c>
      <c r="P106" s="129" t="s">
        <v>88</v>
      </c>
      <c r="Q106" s="130">
        <v>5393473</v>
      </c>
      <c r="R106" s="130">
        <v>4234624</v>
      </c>
      <c r="S106" s="131">
        <v>305</v>
      </c>
      <c r="T106" s="131">
        <v>18</v>
      </c>
      <c r="U106" s="76" t="s">
        <v>50</v>
      </c>
      <c r="V106" s="46"/>
      <c r="W106" s="41"/>
      <c r="X106" s="41"/>
      <c r="Y106" s="43"/>
      <c r="Z106" s="72">
        <v>51</v>
      </c>
      <c r="AA106" s="72"/>
      <c r="AB106" s="72">
        <v>26</v>
      </c>
      <c r="AC106" s="89"/>
    </row>
    <row r="107" spans="1:29" ht="83.15" customHeight="1" x14ac:dyDescent="0.35">
      <c r="A107" s="73">
        <v>105</v>
      </c>
      <c r="B107" s="72" t="s">
        <v>401</v>
      </c>
      <c r="C107" s="72">
        <v>2016</v>
      </c>
      <c r="D107" s="96">
        <v>42661</v>
      </c>
      <c r="E107" s="72" t="s">
        <v>402</v>
      </c>
      <c r="F107" s="72" t="s">
        <v>147</v>
      </c>
      <c r="G107" s="72" t="s">
        <v>147</v>
      </c>
      <c r="H107" s="72" t="s">
        <v>147</v>
      </c>
      <c r="I107" s="72" t="s">
        <v>383</v>
      </c>
      <c r="J107" s="72" t="s">
        <v>384</v>
      </c>
      <c r="K107" s="126">
        <v>6821909</v>
      </c>
      <c r="L107" s="130">
        <v>574404.7378</v>
      </c>
      <c r="M107" s="127">
        <v>511312.29</v>
      </c>
      <c r="N107" s="127">
        <v>6116175.7000000002</v>
      </c>
      <c r="O107" s="128">
        <f>Table1[[#This Row],[Qualified Property Amount Reported]]/Table1[[#This Row],[Qualified Property Amount Approved]]</f>
        <v>0.89654900116668224</v>
      </c>
      <c r="P107" s="130">
        <v>29922</v>
      </c>
      <c r="Q107" s="130">
        <v>592293</v>
      </c>
      <c r="R107" s="130">
        <v>47811</v>
      </c>
      <c r="S107" s="131">
        <v>54</v>
      </c>
      <c r="T107" s="131">
        <v>5</v>
      </c>
      <c r="U107" s="76" t="s">
        <v>50</v>
      </c>
      <c r="V107" s="46"/>
      <c r="W107" s="41"/>
      <c r="X107" s="41"/>
      <c r="Y107" s="43"/>
      <c r="Z107" s="72">
        <v>33</v>
      </c>
      <c r="AA107" s="72"/>
      <c r="AB107" s="72">
        <v>14</v>
      </c>
      <c r="AC107" s="89"/>
    </row>
    <row r="108" spans="1:29" ht="83.15" customHeight="1" x14ac:dyDescent="0.35">
      <c r="A108" s="73">
        <v>106</v>
      </c>
      <c r="B108" s="72" t="s">
        <v>403</v>
      </c>
      <c r="C108" s="72">
        <v>2016</v>
      </c>
      <c r="D108" s="96">
        <v>42661</v>
      </c>
      <c r="E108" s="72" t="s">
        <v>402</v>
      </c>
      <c r="F108" s="72" t="s">
        <v>404</v>
      </c>
      <c r="G108" s="72" t="s">
        <v>147</v>
      </c>
      <c r="H108" s="72" t="s">
        <v>147</v>
      </c>
      <c r="I108" s="72" t="s">
        <v>383</v>
      </c>
      <c r="J108" s="72" t="s">
        <v>388</v>
      </c>
      <c r="K108" s="126">
        <v>3739543</v>
      </c>
      <c r="L108" s="130">
        <v>314869.52059999999</v>
      </c>
      <c r="M108" s="127">
        <v>313047.45</v>
      </c>
      <c r="N108" s="127">
        <v>3739543</v>
      </c>
      <c r="O108" s="128">
        <f>Table1[[#This Row],[Qualified Property Amount Reported]]/Table1[[#This Row],[Qualified Property Amount Approved]]</f>
        <v>1</v>
      </c>
      <c r="P108" s="130">
        <v>12990</v>
      </c>
      <c r="Q108" s="130">
        <v>275785</v>
      </c>
      <c r="R108" s="130">
        <v>-26094</v>
      </c>
      <c r="S108" s="131">
        <v>24</v>
      </c>
      <c r="T108" s="131">
        <v>3</v>
      </c>
      <c r="U108" s="76" t="s">
        <v>50</v>
      </c>
      <c r="V108" s="46"/>
      <c r="W108" s="41"/>
      <c r="X108" s="41"/>
      <c r="Y108" s="43"/>
      <c r="Z108" s="72">
        <v>27</v>
      </c>
      <c r="AA108" s="72"/>
      <c r="AB108" s="72">
        <v>12</v>
      </c>
      <c r="AC108" s="89"/>
    </row>
    <row r="109" spans="1:29" ht="83.15" customHeight="1" x14ac:dyDescent="0.35">
      <c r="A109" s="73">
        <v>107</v>
      </c>
      <c r="B109" s="72" t="s">
        <v>394</v>
      </c>
      <c r="C109" s="72">
        <v>2016</v>
      </c>
      <c r="D109" s="96">
        <v>42661</v>
      </c>
      <c r="E109" s="72" t="s">
        <v>395</v>
      </c>
      <c r="F109" s="72" t="s">
        <v>396</v>
      </c>
      <c r="G109" s="72" t="s">
        <v>99</v>
      </c>
      <c r="H109" s="72" t="s">
        <v>99</v>
      </c>
      <c r="I109" s="72" t="s">
        <v>383</v>
      </c>
      <c r="J109" s="72" t="s">
        <v>384</v>
      </c>
      <c r="K109" s="126">
        <v>11401677</v>
      </c>
      <c r="L109" s="130">
        <v>960021.2034</v>
      </c>
      <c r="M109" s="127">
        <v>960021.2</v>
      </c>
      <c r="N109" s="127">
        <v>11401677</v>
      </c>
      <c r="O109" s="128">
        <f>Table1[[#This Row],[Qualified Property Amount Reported]]/Table1[[#This Row],[Qualified Property Amount Approved]]</f>
        <v>1</v>
      </c>
      <c r="P109" s="130">
        <v>44566.661538092005</v>
      </c>
      <c r="Q109" s="130">
        <v>1310429.1523959634</v>
      </c>
      <c r="R109" s="130">
        <v>394974.61053405539</v>
      </c>
      <c r="S109" s="131">
        <v>35</v>
      </c>
      <c r="T109" s="131">
        <v>4</v>
      </c>
      <c r="U109" s="76" t="s">
        <v>50</v>
      </c>
      <c r="V109" s="46"/>
      <c r="W109" s="41"/>
      <c r="X109" s="41"/>
      <c r="Y109" s="43"/>
      <c r="Z109" s="72">
        <v>30</v>
      </c>
      <c r="AA109" s="72"/>
      <c r="AB109" s="72">
        <v>17</v>
      </c>
      <c r="AC109" s="89"/>
    </row>
    <row r="110" spans="1:29" ht="83.15" customHeight="1" x14ac:dyDescent="0.35">
      <c r="A110" s="73">
        <v>108</v>
      </c>
      <c r="B110" s="72" t="s">
        <v>405</v>
      </c>
      <c r="C110" s="72">
        <v>2016</v>
      </c>
      <c r="D110" s="96">
        <v>42661</v>
      </c>
      <c r="E110" s="72" t="s">
        <v>254</v>
      </c>
      <c r="F110" s="72" t="s">
        <v>255</v>
      </c>
      <c r="G110" s="72" t="s">
        <v>255</v>
      </c>
      <c r="H110" s="72" t="s">
        <v>255</v>
      </c>
      <c r="I110" s="72" t="s">
        <v>383</v>
      </c>
      <c r="J110" s="72" t="s">
        <v>384</v>
      </c>
      <c r="K110" s="126">
        <v>32403272</v>
      </c>
      <c r="L110" s="130">
        <v>2728355.5024000001</v>
      </c>
      <c r="M110" s="127">
        <v>0</v>
      </c>
      <c r="N110" s="127">
        <v>0</v>
      </c>
      <c r="O110" s="128">
        <f>Table1[[#This Row],[Qualified Property Amount Reported]]/Table1[[#This Row],[Qualified Property Amount Approved]]</f>
        <v>0</v>
      </c>
      <c r="P110" s="130">
        <v>80208</v>
      </c>
      <c r="Q110" s="130">
        <v>2985127</v>
      </c>
      <c r="R110" s="130">
        <v>336980</v>
      </c>
      <c r="S110" s="131">
        <v>75</v>
      </c>
      <c r="T110" s="131">
        <v>11</v>
      </c>
      <c r="U110" s="76" t="s">
        <v>44</v>
      </c>
      <c r="V110" s="46"/>
      <c r="W110" s="41"/>
      <c r="X110" s="41"/>
      <c r="Y110" s="43"/>
      <c r="Z110" s="72">
        <v>37</v>
      </c>
      <c r="AA110" s="72"/>
      <c r="AB110" s="72">
        <v>19</v>
      </c>
      <c r="AC110" s="89"/>
    </row>
    <row r="111" spans="1:29" ht="83.15" customHeight="1" x14ac:dyDescent="0.35">
      <c r="A111" s="73">
        <v>109</v>
      </c>
      <c r="B111" s="72" t="s">
        <v>391</v>
      </c>
      <c r="C111" s="72">
        <v>2016</v>
      </c>
      <c r="D111" s="96">
        <v>42661</v>
      </c>
      <c r="E111" s="72" t="s">
        <v>392</v>
      </c>
      <c r="F111" s="72" t="s">
        <v>393</v>
      </c>
      <c r="G111" s="72" t="s">
        <v>393</v>
      </c>
      <c r="H111" s="72" t="s">
        <v>393</v>
      </c>
      <c r="I111" s="72" t="s">
        <v>383</v>
      </c>
      <c r="J111" s="72" t="s">
        <v>384</v>
      </c>
      <c r="K111" s="126">
        <v>7917170.2299999995</v>
      </c>
      <c r="L111" s="130">
        <v>666625.73336599988</v>
      </c>
      <c r="M111" s="127">
        <v>654666.79</v>
      </c>
      <c r="N111" s="127">
        <v>7775140</v>
      </c>
      <c r="O111" s="128">
        <f>Table1[[#This Row],[Qualified Property Amount Reported]]/Table1[[#This Row],[Qualified Property Amount Approved]]</f>
        <v>0.98206048046537964</v>
      </c>
      <c r="P111" s="130">
        <v>16789.226220191576</v>
      </c>
      <c r="Q111" s="130">
        <v>701901.93743300159</v>
      </c>
      <c r="R111" s="130">
        <v>52065.430287193274</v>
      </c>
      <c r="S111" s="131">
        <v>127</v>
      </c>
      <c r="T111" s="131">
        <v>8</v>
      </c>
      <c r="U111" s="76" t="s">
        <v>50</v>
      </c>
      <c r="V111" s="46"/>
      <c r="W111" s="41"/>
      <c r="X111" s="41"/>
      <c r="Y111" s="43"/>
      <c r="Z111" s="72">
        <v>17</v>
      </c>
      <c r="AA111" s="72"/>
      <c r="AB111" s="72">
        <v>11</v>
      </c>
      <c r="AC111" s="89"/>
    </row>
    <row r="112" spans="1:29" ht="83.15" customHeight="1" x14ac:dyDescent="0.35">
      <c r="A112" s="73">
        <v>110</v>
      </c>
      <c r="B112" s="72" t="s">
        <v>368</v>
      </c>
      <c r="C112" s="72">
        <v>2016</v>
      </c>
      <c r="D112" s="96">
        <v>42388</v>
      </c>
      <c r="E112" s="72" t="s">
        <v>369</v>
      </c>
      <c r="F112" s="72" t="s">
        <v>370</v>
      </c>
      <c r="G112" s="72" t="s">
        <v>123</v>
      </c>
      <c r="H112" s="72" t="s">
        <v>123</v>
      </c>
      <c r="I112" s="72" t="s">
        <v>237</v>
      </c>
      <c r="J112" s="72" t="s">
        <v>371</v>
      </c>
      <c r="K112" s="126">
        <v>119800000</v>
      </c>
      <c r="L112" s="130">
        <v>10087160</v>
      </c>
      <c r="M112" s="127">
        <v>8275768.6600000001</v>
      </c>
      <c r="N112" s="127">
        <v>98580856.239999995</v>
      </c>
      <c r="O112" s="128">
        <f>Table1[[#This Row],[Qualified Property Amount Reported]]/Table1[[#This Row],[Qualified Property Amount Approved]]</f>
        <v>0.8228785996661101</v>
      </c>
      <c r="P112" s="129" t="s">
        <v>88</v>
      </c>
      <c r="Q112" s="130">
        <v>34955481</v>
      </c>
      <c r="R112" s="130">
        <v>24868321</v>
      </c>
      <c r="S112" s="131">
        <v>625</v>
      </c>
      <c r="T112" s="131">
        <v>59</v>
      </c>
      <c r="U112" s="76" t="s">
        <v>50</v>
      </c>
      <c r="V112" s="47" t="s">
        <v>372</v>
      </c>
      <c r="W112" s="41"/>
      <c r="X112" s="41"/>
      <c r="Y112" s="43"/>
      <c r="Z112" s="72">
        <v>54</v>
      </c>
      <c r="AA112" s="72"/>
      <c r="AB112" s="72">
        <v>33</v>
      </c>
      <c r="AC112" s="89"/>
    </row>
    <row r="113" spans="1:29" ht="98.15" customHeight="1" x14ac:dyDescent="0.35">
      <c r="A113" s="73">
        <v>111</v>
      </c>
      <c r="B113" s="72" t="s">
        <v>389</v>
      </c>
      <c r="C113" s="72">
        <v>2016</v>
      </c>
      <c r="D113" s="96">
        <v>42661</v>
      </c>
      <c r="E113" s="72" t="s">
        <v>390</v>
      </c>
      <c r="F113" s="72" t="s">
        <v>213</v>
      </c>
      <c r="G113" s="72" t="s">
        <v>116</v>
      </c>
      <c r="H113" s="72" t="s">
        <v>116</v>
      </c>
      <c r="I113" s="72" t="s">
        <v>383</v>
      </c>
      <c r="J113" s="72" t="s">
        <v>384</v>
      </c>
      <c r="K113" s="126">
        <v>24190000</v>
      </c>
      <c r="L113" s="130">
        <v>2036798</v>
      </c>
      <c r="M113" s="127">
        <v>1440630.87</v>
      </c>
      <c r="N113" s="127">
        <v>17116898.190000001</v>
      </c>
      <c r="O113" s="128">
        <f>Table1[[#This Row],[Qualified Property Amount Reported]]/Table1[[#This Row],[Qualified Property Amount Approved]]</f>
        <v>0.70760224018189344</v>
      </c>
      <c r="P113" s="130">
        <v>91615</v>
      </c>
      <c r="Q113" s="130">
        <v>3306064</v>
      </c>
      <c r="R113" s="130">
        <v>1360881</v>
      </c>
      <c r="S113" s="131">
        <v>112</v>
      </c>
      <c r="T113" s="131">
        <v>12</v>
      </c>
      <c r="U113" s="76" t="s">
        <v>50</v>
      </c>
      <c r="V113" s="46"/>
      <c r="W113" s="41"/>
      <c r="X113" s="41"/>
      <c r="Y113" s="43"/>
      <c r="Z113" s="72">
        <v>76</v>
      </c>
      <c r="AA113" s="72"/>
      <c r="AB113" s="72">
        <v>38</v>
      </c>
      <c r="AC113" s="89"/>
    </row>
    <row r="114" spans="1:29" ht="152.5" customHeight="1" x14ac:dyDescent="0.35">
      <c r="A114" s="73">
        <v>112</v>
      </c>
      <c r="B114" s="72" t="s">
        <v>425</v>
      </c>
      <c r="C114" s="72">
        <v>2016</v>
      </c>
      <c r="D114" s="96">
        <v>42717</v>
      </c>
      <c r="E114" s="76" t="s">
        <v>160</v>
      </c>
      <c r="F114" s="72" t="s">
        <v>426</v>
      </c>
      <c r="G114" s="72" t="s">
        <v>64</v>
      </c>
      <c r="H114" s="72" t="s">
        <v>361</v>
      </c>
      <c r="I114" s="72" t="s">
        <v>35</v>
      </c>
      <c r="J114" s="72" t="s">
        <v>163</v>
      </c>
      <c r="K114" s="126">
        <v>560917080</v>
      </c>
      <c r="L114" s="130">
        <v>47229218.136</v>
      </c>
      <c r="M114" s="127">
        <v>47229218.140000001</v>
      </c>
      <c r="N114" s="127">
        <v>560917080</v>
      </c>
      <c r="O114" s="128">
        <f>Table1[[#This Row],[Qualified Property Amount Reported]]/Table1[[#This Row],[Qualified Property Amount Approved]]</f>
        <v>1</v>
      </c>
      <c r="P114" s="130">
        <v>7883861</v>
      </c>
      <c r="Q114" s="130">
        <v>46343056</v>
      </c>
      <c r="R114" s="130">
        <v>6997699</v>
      </c>
      <c r="S114" s="131">
        <v>1585</v>
      </c>
      <c r="T114" s="131">
        <v>80</v>
      </c>
      <c r="U114" s="76" t="s">
        <v>50</v>
      </c>
      <c r="V114" s="52" t="s">
        <v>164</v>
      </c>
      <c r="W114" s="36" t="s">
        <v>165</v>
      </c>
      <c r="X114" s="36" t="s">
        <v>166</v>
      </c>
      <c r="Y114" s="45" t="s">
        <v>167</v>
      </c>
      <c r="Z114" s="72">
        <v>24</v>
      </c>
      <c r="AA114" s="72"/>
      <c r="AB114" s="72">
        <v>10</v>
      </c>
      <c r="AC114" s="89"/>
    </row>
    <row r="115" spans="1:29" ht="83.15" customHeight="1" x14ac:dyDescent="0.35">
      <c r="A115" s="73">
        <v>113</v>
      </c>
      <c r="B115" s="72" t="s">
        <v>362</v>
      </c>
      <c r="C115" s="72">
        <v>2016</v>
      </c>
      <c r="D115" s="96">
        <v>42416</v>
      </c>
      <c r="E115" s="72" t="s">
        <v>363</v>
      </c>
      <c r="F115" s="72" t="s">
        <v>364</v>
      </c>
      <c r="G115" s="72" t="s">
        <v>123</v>
      </c>
      <c r="H115" s="72" t="s">
        <v>286</v>
      </c>
      <c r="I115" s="72" t="s">
        <v>237</v>
      </c>
      <c r="J115" s="72" t="s">
        <v>287</v>
      </c>
      <c r="K115" s="126">
        <v>8472000</v>
      </c>
      <c r="L115" s="130">
        <v>713342</v>
      </c>
      <c r="M115" s="127">
        <v>271935.84999999998</v>
      </c>
      <c r="N115" s="127">
        <v>3231275.08</v>
      </c>
      <c r="O115" s="128">
        <f>Table1[[#This Row],[Qualified Property Amount Reported]]/Table1[[#This Row],[Qualified Property Amount Approved]]</f>
        <v>0.38140640698772427</v>
      </c>
      <c r="P115" s="129" t="s">
        <v>88</v>
      </c>
      <c r="Q115" s="130">
        <v>2371545</v>
      </c>
      <c r="R115" s="130">
        <v>1658203</v>
      </c>
      <c r="S115" s="131">
        <v>608</v>
      </c>
      <c r="T115" s="131">
        <v>36</v>
      </c>
      <c r="U115" s="76" t="s">
        <v>50</v>
      </c>
      <c r="V115" s="46"/>
      <c r="W115" s="41"/>
      <c r="X115" s="41"/>
      <c r="Y115" s="43"/>
      <c r="Z115" s="72">
        <v>49</v>
      </c>
      <c r="AA115" s="72"/>
      <c r="AB115" s="72">
        <v>22</v>
      </c>
      <c r="AC115" s="89"/>
    </row>
    <row r="116" spans="1:29" ht="83.15" customHeight="1" x14ac:dyDescent="0.35">
      <c r="A116" s="73">
        <v>114</v>
      </c>
      <c r="B116" s="72" t="s">
        <v>380</v>
      </c>
      <c r="C116" s="72">
        <v>2016</v>
      </c>
      <c r="D116" s="96">
        <v>42661</v>
      </c>
      <c r="E116" s="72" t="s">
        <v>381</v>
      </c>
      <c r="F116" s="72" t="s">
        <v>382</v>
      </c>
      <c r="G116" s="72" t="s">
        <v>64</v>
      </c>
      <c r="H116" s="72" t="s">
        <v>64</v>
      </c>
      <c r="I116" s="72" t="s">
        <v>383</v>
      </c>
      <c r="J116" s="72" t="s">
        <v>384</v>
      </c>
      <c r="K116" s="126">
        <v>77272550</v>
      </c>
      <c r="L116" s="130">
        <v>6506348.71</v>
      </c>
      <c r="M116" s="126">
        <v>3141565.24</v>
      </c>
      <c r="N116" s="126">
        <v>37394411.659999996</v>
      </c>
      <c r="O116" s="128">
        <f>Table1[[#This Row],[Qualified Property Amount Reported]]/Table1[[#This Row],[Qualified Property Amount Approved]]</f>
        <v>0.4839287904954605</v>
      </c>
      <c r="P116" s="130">
        <v>141898.195526639</v>
      </c>
      <c r="Q116" s="130">
        <v>8381777.4543181965</v>
      </c>
      <c r="R116" s="130">
        <v>2017326.9398448365</v>
      </c>
      <c r="S116" s="131">
        <v>144</v>
      </c>
      <c r="T116" s="131">
        <v>20</v>
      </c>
      <c r="U116" s="76" t="s">
        <v>50</v>
      </c>
      <c r="V116" s="46"/>
      <c r="W116" s="41"/>
      <c r="X116" s="41"/>
      <c r="Y116" s="43"/>
      <c r="Z116" s="72">
        <v>20</v>
      </c>
      <c r="AA116" s="72"/>
      <c r="AB116" s="72">
        <v>9</v>
      </c>
      <c r="AC116" s="89"/>
    </row>
    <row r="117" spans="1:29" ht="106.5" customHeight="1" x14ac:dyDescent="0.35">
      <c r="A117" s="73">
        <v>115</v>
      </c>
      <c r="B117" s="72" t="s">
        <v>385</v>
      </c>
      <c r="C117" s="72">
        <v>2016</v>
      </c>
      <c r="D117" s="96">
        <v>42661</v>
      </c>
      <c r="E117" s="72" t="s">
        <v>386</v>
      </c>
      <c r="F117" s="72" t="s">
        <v>387</v>
      </c>
      <c r="G117" s="72" t="s">
        <v>123</v>
      </c>
      <c r="H117" s="72" t="s">
        <v>123</v>
      </c>
      <c r="I117" s="72" t="s">
        <v>383</v>
      </c>
      <c r="J117" s="72" t="s">
        <v>388</v>
      </c>
      <c r="K117" s="126">
        <v>3500000</v>
      </c>
      <c r="L117" s="130">
        <v>294700</v>
      </c>
      <c r="M117" s="126">
        <v>287607.48</v>
      </c>
      <c r="N117" s="127">
        <v>3416591.71</v>
      </c>
      <c r="O117" s="128">
        <f>Table1[[#This Row],[Qualified Property Amount Reported]]/Table1[[#This Row],[Qualified Property Amount Approved]]</f>
        <v>0.97616906000000003</v>
      </c>
      <c r="P117" s="130">
        <v>8008.4141778763378</v>
      </c>
      <c r="Q117" s="130">
        <v>568385.53478326148</v>
      </c>
      <c r="R117" s="130">
        <v>281693.94896113779</v>
      </c>
      <c r="S117" s="131">
        <v>37</v>
      </c>
      <c r="T117" s="131">
        <v>1</v>
      </c>
      <c r="U117" s="76" t="s">
        <v>50</v>
      </c>
      <c r="V117" s="46"/>
      <c r="W117" s="41"/>
      <c r="X117" s="41"/>
      <c r="Y117" s="43"/>
      <c r="Z117" s="72">
        <v>43</v>
      </c>
      <c r="AA117" s="72"/>
      <c r="AB117" s="72">
        <v>18</v>
      </c>
      <c r="AC117" s="89"/>
    </row>
    <row r="118" spans="1:29" ht="83.15" customHeight="1" x14ac:dyDescent="0.35">
      <c r="A118" s="73">
        <v>116</v>
      </c>
      <c r="B118" s="72" t="s">
        <v>414</v>
      </c>
      <c r="C118" s="72">
        <v>2016</v>
      </c>
      <c r="D118" s="96">
        <v>42717</v>
      </c>
      <c r="E118" s="72" t="s">
        <v>415</v>
      </c>
      <c r="F118" s="72" t="s">
        <v>416</v>
      </c>
      <c r="G118" s="72" t="s">
        <v>315</v>
      </c>
      <c r="H118" s="72" t="s">
        <v>315</v>
      </c>
      <c r="I118" s="72" t="s">
        <v>237</v>
      </c>
      <c r="J118" s="72" t="s">
        <v>417</v>
      </c>
      <c r="K118" s="126">
        <v>8970500</v>
      </c>
      <c r="L118" s="130">
        <v>755316</v>
      </c>
      <c r="M118" s="127">
        <v>186237.83</v>
      </c>
      <c r="N118" s="127">
        <v>2216005</v>
      </c>
      <c r="O118" s="128">
        <f>Table1[[#This Row],[Qualified Property Amount Reported]]/Table1[[#This Row],[Qualified Property Amount Approved]]</f>
        <v>0.24703249540159411</v>
      </c>
      <c r="P118" s="129" t="s">
        <v>88</v>
      </c>
      <c r="Q118" s="130">
        <v>2260835</v>
      </c>
      <c r="R118" s="130">
        <v>1505519</v>
      </c>
      <c r="S118" s="131">
        <v>84</v>
      </c>
      <c r="T118" s="131">
        <v>15</v>
      </c>
      <c r="U118" s="76" t="s">
        <v>44</v>
      </c>
      <c r="V118" s="47" t="s">
        <v>418</v>
      </c>
      <c r="W118" s="41"/>
      <c r="X118" s="41"/>
      <c r="Y118" s="43"/>
      <c r="Z118" s="72">
        <v>58</v>
      </c>
      <c r="AA118" s="72"/>
      <c r="AB118" s="72">
        <v>31</v>
      </c>
      <c r="AC118" s="89"/>
    </row>
    <row r="119" spans="1:29" ht="83.15" customHeight="1" x14ac:dyDescent="0.35">
      <c r="A119" s="73">
        <v>117</v>
      </c>
      <c r="B119" s="72" t="s">
        <v>480</v>
      </c>
      <c r="C119" s="72">
        <v>2017</v>
      </c>
      <c r="D119" s="96">
        <v>42906</v>
      </c>
      <c r="E119" s="72" t="s">
        <v>481</v>
      </c>
      <c r="F119" s="72" t="s">
        <v>482</v>
      </c>
      <c r="G119" s="72" t="s">
        <v>64</v>
      </c>
      <c r="H119" s="72" t="s">
        <v>64</v>
      </c>
      <c r="I119" s="72" t="s">
        <v>237</v>
      </c>
      <c r="J119" s="72" t="s">
        <v>453</v>
      </c>
      <c r="K119" s="126">
        <v>2283000</v>
      </c>
      <c r="L119" s="130">
        <v>192228.6</v>
      </c>
      <c r="M119" s="127">
        <v>190840.71</v>
      </c>
      <c r="N119" s="127">
        <v>2282783.65</v>
      </c>
      <c r="O119" s="128">
        <f>Table1[[#This Row],[Qualified Property Amount Reported]]/Table1[[#This Row],[Qualified Property Amount Approved]]</f>
        <v>0.9999052343407796</v>
      </c>
      <c r="P119" s="129" t="s">
        <v>88</v>
      </c>
      <c r="Q119" s="130">
        <v>884553</v>
      </c>
      <c r="R119" s="130">
        <v>692324</v>
      </c>
      <c r="S119" s="131">
        <v>98</v>
      </c>
      <c r="T119" s="131">
        <v>6</v>
      </c>
      <c r="U119" s="76" t="s">
        <v>50</v>
      </c>
      <c r="V119" s="46"/>
      <c r="W119" s="41"/>
      <c r="X119" s="41"/>
      <c r="Y119" s="43"/>
      <c r="Z119" s="72">
        <v>16</v>
      </c>
      <c r="AA119" s="72"/>
      <c r="AB119" s="72">
        <v>7</v>
      </c>
      <c r="AC119" s="89"/>
    </row>
    <row r="120" spans="1:29" ht="83.15" customHeight="1" x14ac:dyDescent="0.35">
      <c r="A120" s="73">
        <v>118</v>
      </c>
      <c r="B120" s="72" t="s">
        <v>447</v>
      </c>
      <c r="C120" s="72">
        <v>2017</v>
      </c>
      <c r="D120" s="96">
        <v>42997</v>
      </c>
      <c r="E120" s="72" t="s">
        <v>448</v>
      </c>
      <c r="F120" s="72" t="s">
        <v>449</v>
      </c>
      <c r="G120" s="72" t="s">
        <v>266</v>
      </c>
      <c r="H120" s="72" t="s">
        <v>266</v>
      </c>
      <c r="I120" s="72" t="s">
        <v>237</v>
      </c>
      <c r="J120" s="72" t="s">
        <v>450</v>
      </c>
      <c r="K120" s="126">
        <v>37000676</v>
      </c>
      <c r="L120" s="130">
        <f>Table1[[#This Row],[Qualified Property Amount Approved]]*0.0842</f>
        <v>3115456.9191999999</v>
      </c>
      <c r="M120" s="127">
        <v>576519.84</v>
      </c>
      <c r="N120" s="127">
        <v>6863147.6299999999</v>
      </c>
      <c r="O120" s="128">
        <f>Table1[[#This Row],[Qualified Property Amount Reported]]/Table1[[#This Row],[Qualified Property Amount Approved]]</f>
        <v>0.18548708758726462</v>
      </c>
      <c r="P120" s="130" t="s">
        <v>88</v>
      </c>
      <c r="Q120" s="130">
        <v>3399447</v>
      </c>
      <c r="R120" s="130">
        <v>283990</v>
      </c>
      <c r="S120" s="131">
        <v>55</v>
      </c>
      <c r="T120" s="131">
        <v>9</v>
      </c>
      <c r="U120" s="66" t="s">
        <v>44</v>
      </c>
      <c r="V120" s="46"/>
      <c r="W120" s="41"/>
      <c r="X120" s="41"/>
      <c r="Y120" s="43"/>
      <c r="Z120" s="72">
        <v>34</v>
      </c>
      <c r="AA120" s="72"/>
      <c r="AB120" s="72">
        <v>21</v>
      </c>
      <c r="AC120" s="89"/>
    </row>
    <row r="121" spans="1:29" ht="83.15" customHeight="1" x14ac:dyDescent="0.35">
      <c r="A121" s="73">
        <v>119</v>
      </c>
      <c r="B121" s="72" t="s">
        <v>527</v>
      </c>
      <c r="C121" s="72">
        <v>2017</v>
      </c>
      <c r="D121" s="96">
        <v>42962</v>
      </c>
      <c r="E121" s="72" t="s">
        <v>528</v>
      </c>
      <c r="F121" s="72" t="s">
        <v>529</v>
      </c>
      <c r="G121" s="72" t="s">
        <v>123</v>
      </c>
      <c r="H121" s="72" t="s">
        <v>123</v>
      </c>
      <c r="I121" s="72" t="s">
        <v>237</v>
      </c>
      <c r="J121" s="72" t="s">
        <v>287</v>
      </c>
      <c r="K121" s="126">
        <v>5120000</v>
      </c>
      <c r="L121" s="130">
        <v>431104</v>
      </c>
      <c r="M121" s="127">
        <v>411372.64</v>
      </c>
      <c r="N121" s="127">
        <v>4920725.49</v>
      </c>
      <c r="O121" s="128">
        <f>Table1[[#This Row],[Qualified Property Amount Reported]]/Table1[[#This Row],[Qualified Property Amount Approved]]</f>
        <v>0.96107919726562507</v>
      </c>
      <c r="P121" s="130" t="s">
        <v>88</v>
      </c>
      <c r="Q121" s="130">
        <v>611847.35460764135</v>
      </c>
      <c r="R121" s="130">
        <v>180743</v>
      </c>
      <c r="S121" s="131">
        <v>92</v>
      </c>
      <c r="T121" s="131">
        <v>7</v>
      </c>
      <c r="U121" s="66" t="s">
        <v>50</v>
      </c>
      <c r="V121" s="46"/>
      <c r="W121" s="41"/>
      <c r="X121" s="41"/>
      <c r="Y121" s="43"/>
      <c r="Z121" s="72">
        <v>56</v>
      </c>
      <c r="AA121" s="72"/>
      <c r="AB121" s="72">
        <v>22</v>
      </c>
      <c r="AC121" s="89"/>
    </row>
    <row r="122" spans="1:29" ht="83.15" customHeight="1" x14ac:dyDescent="0.35">
      <c r="A122" s="73">
        <v>120</v>
      </c>
      <c r="B122" s="72" t="s">
        <v>488</v>
      </c>
      <c r="C122" s="72">
        <v>2017</v>
      </c>
      <c r="D122" s="96">
        <v>42906</v>
      </c>
      <c r="E122" s="72" t="s">
        <v>489</v>
      </c>
      <c r="F122" s="72" t="s">
        <v>490</v>
      </c>
      <c r="G122" s="72" t="s">
        <v>266</v>
      </c>
      <c r="H122" s="72" t="s">
        <v>266</v>
      </c>
      <c r="I122" s="72" t="s">
        <v>237</v>
      </c>
      <c r="J122" s="72" t="s">
        <v>491</v>
      </c>
      <c r="K122" s="126">
        <v>10035231</v>
      </c>
      <c r="L122" s="130">
        <v>844966</v>
      </c>
      <c r="M122" s="127">
        <v>778850.45</v>
      </c>
      <c r="N122" s="127">
        <v>9257741</v>
      </c>
      <c r="O122" s="128">
        <f>Table1[[#This Row],[Qualified Property Amount Reported]]/Table1[[#This Row],[Qualified Property Amount Approved]]</f>
        <v>0.92252395585114089</v>
      </c>
      <c r="P122" s="129" t="s">
        <v>88</v>
      </c>
      <c r="Q122" s="130">
        <v>6607393</v>
      </c>
      <c r="R122" s="130">
        <v>5762427</v>
      </c>
      <c r="S122" s="131">
        <v>180</v>
      </c>
      <c r="T122" s="131">
        <v>11</v>
      </c>
      <c r="U122" s="76" t="s">
        <v>50</v>
      </c>
      <c r="V122" s="46"/>
      <c r="W122" s="41"/>
      <c r="X122" s="41"/>
      <c r="Y122" s="43"/>
      <c r="Z122" s="72">
        <v>59</v>
      </c>
      <c r="AA122" s="72"/>
      <c r="AB122" s="72">
        <v>20</v>
      </c>
      <c r="AC122" s="89"/>
    </row>
    <row r="123" spans="1:29" ht="83.15" customHeight="1" x14ac:dyDescent="0.35">
      <c r="A123" s="73">
        <v>121</v>
      </c>
      <c r="B123" s="72" t="s">
        <v>435</v>
      </c>
      <c r="C123" s="72">
        <v>2017</v>
      </c>
      <c r="D123" s="96">
        <v>42752</v>
      </c>
      <c r="E123" s="72" t="s">
        <v>436</v>
      </c>
      <c r="F123" s="72" t="s">
        <v>437</v>
      </c>
      <c r="G123" s="72" t="s">
        <v>217</v>
      </c>
      <c r="H123" s="72" t="s">
        <v>217</v>
      </c>
      <c r="I123" s="72" t="s">
        <v>237</v>
      </c>
      <c r="J123" s="72" t="s">
        <v>367</v>
      </c>
      <c r="K123" s="126">
        <v>16285217</v>
      </c>
      <c r="L123" s="130">
        <v>1371215</v>
      </c>
      <c r="M123" s="127">
        <v>1300154.32</v>
      </c>
      <c r="N123" s="127">
        <v>15430506.34</v>
      </c>
      <c r="O123" s="128">
        <f>Table1[[#This Row],[Qualified Property Amount Reported]]/Table1[[#This Row],[Qualified Property Amount Approved]]</f>
        <v>0.94751616389268867</v>
      </c>
      <c r="P123" s="130" t="s">
        <v>88</v>
      </c>
      <c r="Q123" s="130">
        <v>8830079</v>
      </c>
      <c r="R123" s="130">
        <v>7458864</v>
      </c>
      <c r="S123" s="131">
        <v>103</v>
      </c>
      <c r="T123" s="131">
        <v>6</v>
      </c>
      <c r="U123" s="66" t="s">
        <v>50</v>
      </c>
      <c r="V123" s="47" t="s">
        <v>438</v>
      </c>
      <c r="W123" s="41"/>
      <c r="X123" s="41"/>
      <c r="Y123" s="43"/>
      <c r="Z123" s="72">
        <v>42</v>
      </c>
      <c r="AA123" s="72"/>
      <c r="AB123" s="72">
        <v>27</v>
      </c>
      <c r="AC123" s="89"/>
    </row>
    <row r="124" spans="1:29" ht="83.15" customHeight="1" x14ac:dyDescent="0.35">
      <c r="A124" s="73">
        <v>122</v>
      </c>
      <c r="B124" s="72" t="s">
        <v>451</v>
      </c>
      <c r="C124" s="72">
        <v>2017</v>
      </c>
      <c r="D124" s="96">
        <v>42843</v>
      </c>
      <c r="E124" s="72" t="s">
        <v>452</v>
      </c>
      <c r="F124" s="72" t="s">
        <v>399</v>
      </c>
      <c r="G124" s="72" t="s">
        <v>103</v>
      </c>
      <c r="H124" s="72" t="s">
        <v>103</v>
      </c>
      <c r="I124" s="72" t="s">
        <v>237</v>
      </c>
      <c r="J124" s="72" t="s">
        <v>453</v>
      </c>
      <c r="K124" s="126">
        <v>3502976</v>
      </c>
      <c r="L124" s="130">
        <v>294951</v>
      </c>
      <c r="M124" s="127">
        <v>293996.81</v>
      </c>
      <c r="N124" s="127">
        <v>3502753</v>
      </c>
      <c r="O124" s="128">
        <f>Table1[[#This Row],[Qualified Property Amount Reported]]/Table1[[#This Row],[Qualified Property Amount Approved]]</f>
        <v>0.9999363398436073</v>
      </c>
      <c r="P124" s="129" t="s">
        <v>88</v>
      </c>
      <c r="Q124" s="130">
        <v>1185647</v>
      </c>
      <c r="R124" s="130">
        <v>890697</v>
      </c>
      <c r="S124" s="131">
        <v>78</v>
      </c>
      <c r="T124" s="131">
        <v>4</v>
      </c>
      <c r="U124" s="76" t="s">
        <v>50</v>
      </c>
      <c r="V124" s="46"/>
      <c r="W124" s="41"/>
      <c r="X124" s="41"/>
      <c r="Y124" s="43"/>
      <c r="Z124" s="72">
        <v>13</v>
      </c>
      <c r="AA124" s="72"/>
      <c r="AB124" s="72">
        <v>14</v>
      </c>
      <c r="AC124" s="89"/>
    </row>
    <row r="125" spans="1:29" ht="83.15" customHeight="1" x14ac:dyDescent="0.35">
      <c r="A125" s="73">
        <v>123</v>
      </c>
      <c r="B125" s="72" t="s">
        <v>492</v>
      </c>
      <c r="C125" s="72">
        <v>2017</v>
      </c>
      <c r="D125" s="96">
        <v>42871</v>
      </c>
      <c r="E125" s="72" t="s">
        <v>493</v>
      </c>
      <c r="F125" s="72" t="s">
        <v>127</v>
      </c>
      <c r="G125" s="72" t="s">
        <v>64</v>
      </c>
      <c r="H125" s="72" t="s">
        <v>64</v>
      </c>
      <c r="I125" s="72" t="s">
        <v>237</v>
      </c>
      <c r="J125" s="72" t="s">
        <v>367</v>
      </c>
      <c r="K125" s="126">
        <v>214040484</v>
      </c>
      <c r="L125" s="130">
        <v>18022209</v>
      </c>
      <c r="M125" s="127">
        <v>17994083.359999999</v>
      </c>
      <c r="N125" s="127">
        <v>214040484</v>
      </c>
      <c r="O125" s="128">
        <f>Table1[[#This Row],[Qualified Property Amount Reported]]/Table1[[#This Row],[Qualified Property Amount Approved]]</f>
        <v>1</v>
      </c>
      <c r="P125" s="129" t="s">
        <v>88</v>
      </c>
      <c r="Q125" s="130">
        <v>58787003</v>
      </c>
      <c r="R125" s="130">
        <v>40764795</v>
      </c>
      <c r="S125" s="131">
        <v>747</v>
      </c>
      <c r="T125" s="131">
        <v>14</v>
      </c>
      <c r="U125" s="76" t="s">
        <v>50</v>
      </c>
      <c r="V125" s="47" t="s">
        <v>494</v>
      </c>
      <c r="W125" s="41"/>
      <c r="X125" s="41"/>
      <c r="Y125" s="43"/>
      <c r="Z125" s="72">
        <v>24</v>
      </c>
      <c r="AA125" s="72"/>
      <c r="AB125" s="72">
        <v>10</v>
      </c>
      <c r="AC125" s="89"/>
    </row>
    <row r="126" spans="1:29" ht="83.15" customHeight="1" x14ac:dyDescent="0.35">
      <c r="A126" s="73">
        <v>124</v>
      </c>
      <c r="B126" s="72" t="s">
        <v>443</v>
      </c>
      <c r="C126" s="72">
        <v>2017</v>
      </c>
      <c r="D126" s="96">
        <v>42787</v>
      </c>
      <c r="E126" s="72" t="s">
        <v>444</v>
      </c>
      <c r="F126" s="72" t="s">
        <v>445</v>
      </c>
      <c r="G126" s="72" t="s">
        <v>123</v>
      </c>
      <c r="H126" s="72" t="s">
        <v>123</v>
      </c>
      <c r="I126" s="72" t="s">
        <v>35</v>
      </c>
      <c r="J126" s="72" t="s">
        <v>446</v>
      </c>
      <c r="K126" s="126">
        <v>3189014</v>
      </c>
      <c r="L126" s="130">
        <v>268515</v>
      </c>
      <c r="M126" s="127">
        <v>257064.53</v>
      </c>
      <c r="N126" s="127">
        <v>3066013.53</v>
      </c>
      <c r="O126" s="128">
        <f>Table1[[#This Row],[Qualified Property Amount Reported]]/Table1[[#This Row],[Qualified Property Amount Approved]]</f>
        <v>0.96142993727841886</v>
      </c>
      <c r="P126" s="130">
        <v>1728198</v>
      </c>
      <c r="Q126" s="130">
        <v>11841232</v>
      </c>
      <c r="R126" s="130">
        <v>13300915</v>
      </c>
      <c r="S126" s="131">
        <v>1279</v>
      </c>
      <c r="T126" s="131">
        <v>33</v>
      </c>
      <c r="U126" s="76" t="s">
        <v>50</v>
      </c>
      <c r="V126" s="46"/>
      <c r="W126" s="41"/>
      <c r="X126" s="41"/>
      <c r="Y126" s="43"/>
      <c r="Z126" s="72">
        <v>34</v>
      </c>
      <c r="AA126" s="72"/>
      <c r="AB126" s="72">
        <v>21</v>
      </c>
      <c r="AC126" s="89"/>
    </row>
    <row r="127" spans="1:29" ht="83.15" customHeight="1" x14ac:dyDescent="0.35">
      <c r="A127" s="73">
        <v>125</v>
      </c>
      <c r="B127" s="72" t="s">
        <v>476</v>
      </c>
      <c r="C127" s="72">
        <v>2017</v>
      </c>
      <c r="D127" s="96">
        <v>42843</v>
      </c>
      <c r="E127" s="72" t="s">
        <v>477</v>
      </c>
      <c r="F127" s="72" t="s">
        <v>478</v>
      </c>
      <c r="G127" s="72" t="s">
        <v>48</v>
      </c>
      <c r="H127" s="72" t="s">
        <v>48</v>
      </c>
      <c r="I127" s="72" t="s">
        <v>237</v>
      </c>
      <c r="J127" s="72" t="s">
        <v>479</v>
      </c>
      <c r="K127" s="126">
        <v>107607827</v>
      </c>
      <c r="L127" s="130">
        <v>9060579</v>
      </c>
      <c r="M127" s="127">
        <v>0</v>
      </c>
      <c r="N127" s="127">
        <v>0</v>
      </c>
      <c r="O127" s="128">
        <f>Table1[[#This Row],[Qualified Property Amount Reported]]/Table1[[#This Row],[Qualified Property Amount Approved]]</f>
        <v>0</v>
      </c>
      <c r="P127" s="129" t="s">
        <v>88</v>
      </c>
      <c r="Q127" s="130">
        <v>16925300</v>
      </c>
      <c r="R127" s="130">
        <v>7864721</v>
      </c>
      <c r="S127" s="131">
        <v>84</v>
      </c>
      <c r="T127" s="131">
        <v>11</v>
      </c>
      <c r="U127" s="76" t="s">
        <v>44</v>
      </c>
      <c r="V127" s="46"/>
      <c r="W127" s="41"/>
      <c r="X127" s="41"/>
      <c r="Y127" s="43"/>
      <c r="Z127" s="72">
        <v>32</v>
      </c>
      <c r="AA127" s="72"/>
      <c r="AB127" s="72">
        <v>16</v>
      </c>
      <c r="AC127" s="89"/>
    </row>
    <row r="128" spans="1:29" ht="89.25" customHeight="1" x14ac:dyDescent="0.35">
      <c r="A128" s="73">
        <v>126</v>
      </c>
      <c r="B128" s="72" t="s">
        <v>470</v>
      </c>
      <c r="C128" s="72">
        <v>2017</v>
      </c>
      <c r="D128" s="96">
        <v>42815</v>
      </c>
      <c r="E128" s="72" t="s">
        <v>471</v>
      </c>
      <c r="F128" s="72" t="s">
        <v>251</v>
      </c>
      <c r="G128" s="72" t="s">
        <v>252</v>
      </c>
      <c r="H128" s="72" t="s">
        <v>252</v>
      </c>
      <c r="I128" s="72" t="s">
        <v>42</v>
      </c>
      <c r="J128" s="72" t="s">
        <v>138</v>
      </c>
      <c r="K128" s="126">
        <v>20373200</v>
      </c>
      <c r="L128" s="130">
        <v>1715423</v>
      </c>
      <c r="M128" s="127">
        <v>1690988.28</v>
      </c>
      <c r="N128" s="127">
        <v>20227132.550000001</v>
      </c>
      <c r="O128" s="128">
        <f>Table1[[#This Row],[Qualified Property Amount Reported]]/Table1[[#This Row],[Qualified Property Amount Approved]]</f>
        <v>0.99283041201185873</v>
      </c>
      <c r="P128" s="130">
        <v>1627153</v>
      </c>
      <c r="Q128" s="130">
        <v>2424238</v>
      </c>
      <c r="R128" s="130">
        <v>2335968</v>
      </c>
      <c r="S128" s="131">
        <v>68</v>
      </c>
      <c r="T128" s="131">
        <v>12</v>
      </c>
      <c r="U128" s="76" t="s">
        <v>50</v>
      </c>
      <c r="V128" s="46"/>
      <c r="W128" s="41"/>
      <c r="X128" s="41"/>
      <c r="Y128" s="43"/>
      <c r="Z128" s="72">
        <v>33</v>
      </c>
      <c r="AA128" s="72"/>
      <c r="AB128" s="72">
        <v>14</v>
      </c>
      <c r="AC128" s="89"/>
    </row>
    <row r="129" spans="1:29" ht="83.15" customHeight="1" x14ac:dyDescent="0.35">
      <c r="A129" s="73">
        <v>127</v>
      </c>
      <c r="B129" s="72" t="s">
        <v>545</v>
      </c>
      <c r="C129" s="72">
        <v>2017</v>
      </c>
      <c r="D129" s="96">
        <v>43025</v>
      </c>
      <c r="E129" s="72" t="s">
        <v>546</v>
      </c>
      <c r="F129" s="72" t="s">
        <v>547</v>
      </c>
      <c r="G129" s="72" t="s">
        <v>548</v>
      </c>
      <c r="H129" s="72" t="s">
        <v>548</v>
      </c>
      <c r="I129" s="72" t="s">
        <v>237</v>
      </c>
      <c r="J129" s="72" t="s">
        <v>549</v>
      </c>
      <c r="K129" s="126">
        <v>92278983</v>
      </c>
      <c r="L129" s="130">
        <v>7769890.3685999997</v>
      </c>
      <c r="M129" s="127">
        <v>7714522.9800000004</v>
      </c>
      <c r="N129" s="127">
        <v>92278983</v>
      </c>
      <c r="O129" s="128">
        <f>Table1[[#This Row],[Qualified Property Amount Reported]]/Table1[[#This Row],[Qualified Property Amount Approved]]</f>
        <v>1</v>
      </c>
      <c r="P129" s="130" t="s">
        <v>88</v>
      </c>
      <c r="Q129" s="130">
        <v>15697094.140286066</v>
      </c>
      <c r="R129" s="130">
        <v>7927204</v>
      </c>
      <c r="S129" s="131">
        <v>412</v>
      </c>
      <c r="T129" s="131">
        <v>31</v>
      </c>
      <c r="U129" s="66" t="s">
        <v>50</v>
      </c>
      <c r="V129" s="46"/>
      <c r="W129" s="41"/>
      <c r="X129" s="41"/>
      <c r="Y129" s="43"/>
      <c r="Z129" s="72">
        <v>3</v>
      </c>
      <c r="AA129" s="72"/>
      <c r="AB129" s="72">
        <v>4</v>
      </c>
      <c r="AC129" s="89"/>
    </row>
    <row r="130" spans="1:29" ht="119.15" customHeight="1" x14ac:dyDescent="0.35">
      <c r="A130" s="73">
        <v>128</v>
      </c>
      <c r="B130" s="72" t="s">
        <v>472</v>
      </c>
      <c r="C130" s="72">
        <v>2017</v>
      </c>
      <c r="D130" s="96">
        <v>42843</v>
      </c>
      <c r="E130" s="72" t="s">
        <v>473</v>
      </c>
      <c r="F130" s="72" t="s">
        <v>474</v>
      </c>
      <c r="G130" s="72" t="s">
        <v>55</v>
      </c>
      <c r="H130" s="72" t="s">
        <v>55</v>
      </c>
      <c r="I130" s="72" t="s">
        <v>237</v>
      </c>
      <c r="J130" s="72" t="s">
        <v>475</v>
      </c>
      <c r="K130" s="126">
        <v>1660000</v>
      </c>
      <c r="L130" s="130">
        <v>139772</v>
      </c>
      <c r="M130" s="127">
        <v>137073.47</v>
      </c>
      <c r="N130" s="127">
        <v>1638600.14</v>
      </c>
      <c r="O130" s="128">
        <f>Table1[[#This Row],[Qualified Property Amount Reported]]/Table1[[#This Row],[Qualified Property Amount Approved]]</f>
        <v>0.98710851807228905</v>
      </c>
      <c r="P130" s="129" t="s">
        <v>88</v>
      </c>
      <c r="Q130" s="130">
        <v>341105</v>
      </c>
      <c r="R130" s="130">
        <v>201333</v>
      </c>
      <c r="S130" s="131">
        <v>35</v>
      </c>
      <c r="T130" s="131">
        <v>3</v>
      </c>
      <c r="U130" s="76" t="s">
        <v>50</v>
      </c>
      <c r="V130" s="46"/>
      <c r="W130" s="41"/>
      <c r="X130" s="41"/>
      <c r="Y130" s="43"/>
      <c r="Z130" s="72">
        <v>23</v>
      </c>
      <c r="AA130" s="72"/>
      <c r="AB130" s="72">
        <v>15</v>
      </c>
      <c r="AC130" s="89"/>
    </row>
    <row r="131" spans="1:29" ht="83.15" customHeight="1" x14ac:dyDescent="0.35">
      <c r="A131" s="73">
        <v>129</v>
      </c>
      <c r="B131" s="72" t="s">
        <v>508</v>
      </c>
      <c r="C131" s="72">
        <v>2017</v>
      </c>
      <c r="D131" s="96">
        <v>42906</v>
      </c>
      <c r="E131" s="72" t="s">
        <v>509</v>
      </c>
      <c r="F131" s="72" t="s">
        <v>510</v>
      </c>
      <c r="G131" s="72" t="s">
        <v>511</v>
      </c>
      <c r="H131" s="72" t="s">
        <v>511</v>
      </c>
      <c r="I131" s="72" t="s">
        <v>237</v>
      </c>
      <c r="J131" s="72" t="s">
        <v>417</v>
      </c>
      <c r="K131" s="126">
        <v>7548500</v>
      </c>
      <c r="L131" s="130">
        <v>635584</v>
      </c>
      <c r="M131" s="127">
        <v>381849.79</v>
      </c>
      <c r="N131" s="127">
        <v>4548431.1100000003</v>
      </c>
      <c r="O131" s="128">
        <f>Table1[[#This Row],[Qualified Property Amount Reported]]/Table1[[#This Row],[Qualified Property Amount Approved]]</f>
        <v>0.60256092071272438</v>
      </c>
      <c r="P131" s="129" t="s">
        <v>88</v>
      </c>
      <c r="Q131" s="130">
        <v>1177470</v>
      </c>
      <c r="R131" s="130">
        <v>541886</v>
      </c>
      <c r="S131" s="131">
        <v>78</v>
      </c>
      <c r="T131" s="131">
        <v>6</v>
      </c>
      <c r="U131" s="76" t="s">
        <v>37</v>
      </c>
      <c r="V131" s="47" t="s">
        <v>512</v>
      </c>
      <c r="W131" s="41"/>
      <c r="X131" s="41"/>
      <c r="Y131" s="43"/>
      <c r="Z131" s="72">
        <v>5</v>
      </c>
      <c r="AA131" s="72"/>
      <c r="AB131" s="72">
        <v>1</v>
      </c>
      <c r="AC131" s="89"/>
    </row>
    <row r="132" spans="1:29" ht="83.15" customHeight="1" x14ac:dyDescent="0.35">
      <c r="A132" s="73">
        <v>130</v>
      </c>
      <c r="B132" s="72" t="s">
        <v>464</v>
      </c>
      <c r="C132" s="72">
        <v>2017</v>
      </c>
      <c r="D132" s="96">
        <v>42815</v>
      </c>
      <c r="E132" s="72" t="s">
        <v>465</v>
      </c>
      <c r="F132" s="72" t="s">
        <v>252</v>
      </c>
      <c r="G132" s="72" t="s">
        <v>252</v>
      </c>
      <c r="H132" s="72" t="s">
        <v>252</v>
      </c>
      <c r="I132" s="72" t="s">
        <v>42</v>
      </c>
      <c r="J132" s="72" t="s">
        <v>138</v>
      </c>
      <c r="K132" s="126">
        <v>20800000</v>
      </c>
      <c r="L132" s="130">
        <v>1751360</v>
      </c>
      <c r="M132" s="127">
        <v>0</v>
      </c>
      <c r="N132" s="127">
        <v>0</v>
      </c>
      <c r="O132" s="128">
        <f>Table1[[#This Row],[Qualified Property Amount Reported]]/Table1[[#This Row],[Qualified Property Amount Approved]]</f>
        <v>0</v>
      </c>
      <c r="P132" s="130">
        <v>581721</v>
      </c>
      <c r="Q132" s="130">
        <v>2675765</v>
      </c>
      <c r="R132" s="130">
        <v>1506126</v>
      </c>
      <c r="S132" s="131">
        <v>49</v>
      </c>
      <c r="T132" s="131">
        <v>7</v>
      </c>
      <c r="U132" s="76" t="s">
        <v>44</v>
      </c>
      <c r="V132" s="46"/>
      <c r="W132" s="41"/>
      <c r="X132" s="41"/>
      <c r="Y132" s="43"/>
      <c r="Z132" s="72">
        <v>33</v>
      </c>
      <c r="AA132" s="72"/>
      <c r="AB132" s="72">
        <v>16</v>
      </c>
      <c r="AC132" s="89"/>
    </row>
    <row r="133" spans="1:29" ht="83.15" customHeight="1" x14ac:dyDescent="0.35">
      <c r="A133" s="73">
        <v>131</v>
      </c>
      <c r="B133" s="72" t="s">
        <v>440</v>
      </c>
      <c r="C133" s="72">
        <v>2017</v>
      </c>
      <c r="D133" s="96">
        <v>42906</v>
      </c>
      <c r="E133" s="72" t="s">
        <v>441</v>
      </c>
      <c r="F133" s="72" t="s">
        <v>442</v>
      </c>
      <c r="G133" s="72" t="s">
        <v>315</v>
      </c>
      <c r="H133" s="72" t="s">
        <v>315</v>
      </c>
      <c r="I133" s="72" t="s">
        <v>42</v>
      </c>
      <c r="J133" s="72" t="s">
        <v>138</v>
      </c>
      <c r="K133" s="126">
        <v>11610900</v>
      </c>
      <c r="L133" s="130">
        <v>977637.77999999991</v>
      </c>
      <c r="M133" s="127">
        <v>956299.81</v>
      </c>
      <c r="N133" s="127">
        <v>11375918</v>
      </c>
      <c r="O133" s="128">
        <f>Table1[[#This Row],[Qualified Property Amount Reported]]/Table1[[#This Row],[Qualified Property Amount Approved]]</f>
        <v>0.97976194782488868</v>
      </c>
      <c r="P133" s="130">
        <v>187531</v>
      </c>
      <c r="Q133" s="130">
        <v>888838</v>
      </c>
      <c r="R133" s="130">
        <v>98731</v>
      </c>
      <c r="S133" s="131">
        <v>47</v>
      </c>
      <c r="T133" s="131">
        <v>6</v>
      </c>
      <c r="U133" s="76" t="s">
        <v>50</v>
      </c>
      <c r="V133" s="46"/>
      <c r="W133" s="41"/>
      <c r="X133" s="41"/>
      <c r="Y133" s="43"/>
      <c r="Z133" s="72">
        <v>60</v>
      </c>
      <c r="AA133" s="72"/>
      <c r="AB133" s="72">
        <v>31</v>
      </c>
      <c r="AC133" s="89"/>
    </row>
    <row r="134" spans="1:29" ht="83.15" customHeight="1" x14ac:dyDescent="0.35">
      <c r="A134" s="73">
        <v>132</v>
      </c>
      <c r="B134" s="72" t="s">
        <v>562</v>
      </c>
      <c r="C134" s="72">
        <v>2017</v>
      </c>
      <c r="D134" s="96">
        <v>43053</v>
      </c>
      <c r="E134" s="72" t="s">
        <v>441</v>
      </c>
      <c r="F134" s="72" t="s">
        <v>563</v>
      </c>
      <c r="G134" s="72" t="s">
        <v>41</v>
      </c>
      <c r="H134" s="72" t="s">
        <v>41</v>
      </c>
      <c r="I134" s="72" t="s">
        <v>383</v>
      </c>
      <c r="J134" s="72" t="s">
        <v>388</v>
      </c>
      <c r="K134" s="126">
        <v>8389685</v>
      </c>
      <c r="L134" s="130">
        <v>706411.47699999996</v>
      </c>
      <c r="M134" s="127">
        <v>577623.59</v>
      </c>
      <c r="N134" s="127">
        <v>6909373.2000000002</v>
      </c>
      <c r="O134" s="128">
        <f>Table1[[#This Row],[Qualified Property Amount Reported]]/Table1[[#This Row],[Qualified Property Amount Approved]]</f>
        <v>0.82355573540603733</v>
      </c>
      <c r="P134" s="130">
        <v>43087</v>
      </c>
      <c r="Q134" s="130">
        <v>1514068</v>
      </c>
      <c r="R134" s="130">
        <v>850743</v>
      </c>
      <c r="S134" s="131">
        <v>34</v>
      </c>
      <c r="T134" s="131">
        <v>2</v>
      </c>
      <c r="U134" s="66" t="s">
        <v>50</v>
      </c>
      <c r="V134" s="47" t="s">
        <v>564</v>
      </c>
      <c r="W134" s="41"/>
      <c r="X134" s="41"/>
      <c r="Y134" s="43"/>
      <c r="Z134" s="72">
        <v>70</v>
      </c>
      <c r="AA134" s="72"/>
      <c r="AB134" s="72">
        <v>29</v>
      </c>
      <c r="AC134" s="89"/>
    </row>
    <row r="135" spans="1:29" ht="83.15" customHeight="1" x14ac:dyDescent="0.35">
      <c r="A135" s="73">
        <v>133</v>
      </c>
      <c r="B135" s="72" t="s">
        <v>502</v>
      </c>
      <c r="C135" s="72">
        <v>2017</v>
      </c>
      <c r="D135" s="96">
        <v>42906</v>
      </c>
      <c r="E135" s="72" t="s">
        <v>239</v>
      </c>
      <c r="F135" s="72" t="s">
        <v>52</v>
      </c>
      <c r="G135" s="72" t="s">
        <v>48</v>
      </c>
      <c r="H135" s="72" t="s">
        <v>48</v>
      </c>
      <c r="I135" s="72" t="s">
        <v>42</v>
      </c>
      <c r="J135" s="72" t="s">
        <v>190</v>
      </c>
      <c r="K135" s="126">
        <v>21833100</v>
      </c>
      <c r="L135" s="130">
        <v>1838347.02</v>
      </c>
      <c r="M135" s="127">
        <v>1716089.22</v>
      </c>
      <c r="N135" s="127">
        <v>20499343.18</v>
      </c>
      <c r="O135" s="128">
        <f>Table1[[#This Row],[Qualified Property Amount Reported]]/Table1[[#This Row],[Qualified Property Amount Approved]]</f>
        <v>0.93891124851715968</v>
      </c>
      <c r="P135" s="130">
        <v>641781</v>
      </c>
      <c r="Q135" s="130">
        <v>7253563</v>
      </c>
      <c r="R135" s="130">
        <v>6056996</v>
      </c>
      <c r="S135" s="131">
        <v>62</v>
      </c>
      <c r="T135" s="131">
        <v>6</v>
      </c>
      <c r="U135" s="76" t="s">
        <v>50</v>
      </c>
      <c r="V135" s="47" t="s">
        <v>503</v>
      </c>
      <c r="W135" s="41"/>
      <c r="X135" s="41"/>
      <c r="Y135" s="43"/>
      <c r="Z135" s="72">
        <v>32</v>
      </c>
      <c r="AA135" s="72"/>
      <c r="AB135" s="72">
        <v>14</v>
      </c>
      <c r="AC135" s="89"/>
    </row>
    <row r="136" spans="1:29" ht="83.15" customHeight="1" x14ac:dyDescent="0.35">
      <c r="A136" s="73">
        <v>134</v>
      </c>
      <c r="B136" s="72" t="s">
        <v>513</v>
      </c>
      <c r="C136" s="72">
        <v>2017</v>
      </c>
      <c r="D136" s="96">
        <v>42906</v>
      </c>
      <c r="E136" s="72" t="s">
        <v>514</v>
      </c>
      <c r="F136" s="72" t="s">
        <v>102</v>
      </c>
      <c r="G136" s="72" t="s">
        <v>103</v>
      </c>
      <c r="H136" s="72" t="s">
        <v>103</v>
      </c>
      <c r="I136" s="72" t="s">
        <v>237</v>
      </c>
      <c r="J136" s="72" t="s">
        <v>515</v>
      </c>
      <c r="K136" s="126">
        <v>6944000</v>
      </c>
      <c r="L136" s="130">
        <v>584685</v>
      </c>
      <c r="M136" s="127">
        <v>585738.72</v>
      </c>
      <c r="N136" s="127">
        <v>6944000.6900000004</v>
      </c>
      <c r="O136" s="128">
        <f>Table1[[#This Row],[Qualified Property Amount Reported]]/Table1[[#This Row],[Qualified Property Amount Approved]]</f>
        <v>1.0000000993663596</v>
      </c>
      <c r="P136" s="129" t="s">
        <v>88</v>
      </c>
      <c r="Q136" s="130">
        <v>757657</v>
      </c>
      <c r="R136" s="130">
        <v>172972</v>
      </c>
      <c r="S136" s="131">
        <v>66</v>
      </c>
      <c r="T136" s="131">
        <v>5</v>
      </c>
      <c r="U136" s="76" t="s">
        <v>44</v>
      </c>
      <c r="V136" s="47" t="s">
        <v>516</v>
      </c>
      <c r="W136" s="41"/>
      <c r="X136" s="41"/>
      <c r="Y136" s="43"/>
      <c r="Z136" s="72">
        <v>9</v>
      </c>
      <c r="AA136" s="72"/>
      <c r="AB136" s="72">
        <v>5</v>
      </c>
      <c r="AC136" s="89"/>
    </row>
    <row r="137" spans="1:29" ht="83.15" customHeight="1" x14ac:dyDescent="0.35">
      <c r="A137" s="73">
        <v>135</v>
      </c>
      <c r="B137" s="72" t="s">
        <v>466</v>
      </c>
      <c r="C137" s="72">
        <v>2017</v>
      </c>
      <c r="D137" s="96">
        <v>42815</v>
      </c>
      <c r="E137" s="72" t="s">
        <v>467</v>
      </c>
      <c r="F137" s="72" t="s">
        <v>468</v>
      </c>
      <c r="G137" s="72" t="s">
        <v>469</v>
      </c>
      <c r="H137" s="72" t="s">
        <v>469</v>
      </c>
      <c r="I137" s="72" t="s">
        <v>237</v>
      </c>
      <c r="J137" s="72" t="s">
        <v>453</v>
      </c>
      <c r="K137" s="126">
        <v>8500000</v>
      </c>
      <c r="L137" s="130">
        <v>715700</v>
      </c>
      <c r="M137" s="127">
        <v>0</v>
      </c>
      <c r="N137" s="127">
        <v>0</v>
      </c>
      <c r="O137" s="128">
        <f>Table1[[#This Row],[Qualified Property Amount Reported]]/Table1[[#This Row],[Qualified Property Amount Approved]]</f>
        <v>0</v>
      </c>
      <c r="P137" s="129" t="s">
        <v>88</v>
      </c>
      <c r="Q137" s="130">
        <v>6165933</v>
      </c>
      <c r="R137" s="130">
        <v>5450233</v>
      </c>
      <c r="S137" s="131">
        <v>240</v>
      </c>
      <c r="T137" s="131">
        <v>15</v>
      </c>
      <c r="U137" s="76" t="s">
        <v>44</v>
      </c>
      <c r="V137" s="46"/>
      <c r="W137" s="41"/>
      <c r="X137" s="41"/>
      <c r="Y137" s="43"/>
      <c r="Z137" s="72">
        <v>14</v>
      </c>
      <c r="AA137" s="72"/>
      <c r="AB137" s="72">
        <v>9</v>
      </c>
      <c r="AC137" s="89"/>
    </row>
    <row r="138" spans="1:29" ht="66.75" customHeight="1" x14ac:dyDescent="0.35">
      <c r="A138" s="73">
        <v>136</v>
      </c>
      <c r="B138" s="72" t="s">
        <v>458</v>
      </c>
      <c r="C138" s="72">
        <v>2017</v>
      </c>
      <c r="D138" s="96">
        <v>42787</v>
      </c>
      <c r="E138" s="72" t="s">
        <v>459</v>
      </c>
      <c r="F138" s="72" t="s">
        <v>460</v>
      </c>
      <c r="G138" s="72" t="s">
        <v>460</v>
      </c>
      <c r="H138" s="72" t="s">
        <v>460</v>
      </c>
      <c r="I138" s="72" t="s">
        <v>42</v>
      </c>
      <c r="J138" s="72" t="s">
        <v>138</v>
      </c>
      <c r="K138" s="126">
        <v>7104020</v>
      </c>
      <c r="L138" s="130">
        <v>598158</v>
      </c>
      <c r="M138" s="127">
        <v>587193.43000000005</v>
      </c>
      <c r="N138" s="127">
        <v>7023772.2699999996</v>
      </c>
      <c r="O138" s="128">
        <f>Table1[[#This Row],[Qualified Property Amount Reported]]/Table1[[#This Row],[Qualified Property Amount Approved]]</f>
        <v>0.98870389863767272</v>
      </c>
      <c r="P138" s="130">
        <v>38784</v>
      </c>
      <c r="Q138" s="130">
        <v>529337</v>
      </c>
      <c r="R138" s="130">
        <v>-30037</v>
      </c>
      <c r="S138" s="131">
        <v>33</v>
      </c>
      <c r="T138" s="131">
        <v>5</v>
      </c>
      <c r="U138" s="76" t="s">
        <v>50</v>
      </c>
      <c r="V138" s="46"/>
      <c r="W138" s="41"/>
      <c r="X138" s="41"/>
      <c r="Y138" s="43"/>
      <c r="Z138" s="72">
        <v>30</v>
      </c>
      <c r="AA138" s="72"/>
      <c r="AB138" s="72">
        <v>17</v>
      </c>
      <c r="AC138" s="89"/>
    </row>
    <row r="139" spans="1:29" ht="83.15" customHeight="1" x14ac:dyDescent="0.35">
      <c r="A139" s="73">
        <v>137</v>
      </c>
      <c r="B139" s="72" t="s">
        <v>537</v>
      </c>
      <c r="C139" s="72">
        <v>2017</v>
      </c>
      <c r="D139" s="96">
        <v>42997</v>
      </c>
      <c r="E139" s="72" t="s">
        <v>538</v>
      </c>
      <c r="F139" s="72" t="s">
        <v>490</v>
      </c>
      <c r="G139" s="72" t="s">
        <v>266</v>
      </c>
      <c r="H139" s="72" t="s">
        <v>266</v>
      </c>
      <c r="I139" s="72" t="s">
        <v>237</v>
      </c>
      <c r="J139" s="72" t="s">
        <v>539</v>
      </c>
      <c r="K139" s="126">
        <v>10345200</v>
      </c>
      <c r="L139" s="130">
        <f>Table1[[#This Row],[Qualified Property Amount Approved]]*0.0842</f>
        <v>871065.84</v>
      </c>
      <c r="M139" s="127">
        <v>548540.35</v>
      </c>
      <c r="N139" s="127">
        <v>6550804.1799999997</v>
      </c>
      <c r="O139" s="128">
        <f>Table1[[#This Row],[Qualified Property Amount Reported]]/Table1[[#This Row],[Qualified Property Amount Approved]]</f>
        <v>0.63322160808877548</v>
      </c>
      <c r="P139" s="130" t="s">
        <v>88</v>
      </c>
      <c r="Q139" s="130">
        <v>4455345</v>
      </c>
      <c r="R139" s="130">
        <v>3584279</v>
      </c>
      <c r="S139" s="131">
        <v>396</v>
      </c>
      <c r="T139" s="131">
        <v>9</v>
      </c>
      <c r="U139" s="66" t="s">
        <v>50</v>
      </c>
      <c r="V139" s="47" t="s">
        <v>540</v>
      </c>
      <c r="W139" s="41"/>
      <c r="X139" s="41"/>
      <c r="Y139" s="43"/>
      <c r="Z139" s="72">
        <v>59</v>
      </c>
      <c r="AA139" s="72"/>
      <c r="AB139" s="72">
        <v>20</v>
      </c>
      <c r="AC139" s="89"/>
    </row>
    <row r="140" spans="1:29" ht="83.15" customHeight="1" x14ac:dyDescent="0.35">
      <c r="A140" s="73">
        <v>138</v>
      </c>
      <c r="B140" s="72" t="s">
        <v>530</v>
      </c>
      <c r="C140" s="72">
        <v>2017</v>
      </c>
      <c r="D140" s="96">
        <v>42997</v>
      </c>
      <c r="E140" s="72" t="s">
        <v>531</v>
      </c>
      <c r="F140" s="72" t="s">
        <v>116</v>
      </c>
      <c r="G140" s="72" t="s">
        <v>116</v>
      </c>
      <c r="H140" s="72" t="s">
        <v>116</v>
      </c>
      <c r="I140" s="72" t="s">
        <v>237</v>
      </c>
      <c r="J140" s="72" t="s">
        <v>532</v>
      </c>
      <c r="K140" s="126">
        <v>40500000</v>
      </c>
      <c r="L140" s="130">
        <f>Table1[[#This Row],[Qualified Property Amount Approved]]*0.0842</f>
        <v>3410100</v>
      </c>
      <c r="M140" s="127">
        <v>2853484.61</v>
      </c>
      <c r="N140" s="127">
        <v>34131478.25</v>
      </c>
      <c r="O140" s="128">
        <f>Table1[[#This Row],[Qualified Property Amount Reported]]/Table1[[#This Row],[Qualified Property Amount Approved]]</f>
        <v>0.84275254938271604</v>
      </c>
      <c r="P140" s="130" t="s">
        <v>88</v>
      </c>
      <c r="Q140" s="130">
        <v>8549758</v>
      </c>
      <c r="R140" s="130">
        <v>5139658</v>
      </c>
      <c r="S140" s="131">
        <v>5220</v>
      </c>
      <c r="T140" s="131">
        <v>72</v>
      </c>
      <c r="U140" s="66" t="s">
        <v>50</v>
      </c>
      <c r="V140" s="46"/>
      <c r="W140" s="41"/>
      <c r="X140" s="41"/>
      <c r="Y140" s="43"/>
      <c r="Z140" s="72">
        <v>80</v>
      </c>
      <c r="AA140" s="72"/>
      <c r="AB140" s="72">
        <v>40</v>
      </c>
      <c r="AC140" s="89"/>
    </row>
    <row r="141" spans="1:29" ht="83.15" customHeight="1" x14ac:dyDescent="0.35">
      <c r="A141" s="73">
        <v>139</v>
      </c>
      <c r="B141" s="72" t="s">
        <v>431</v>
      </c>
      <c r="C141" s="72">
        <v>2017</v>
      </c>
      <c r="D141" s="96">
        <v>42752</v>
      </c>
      <c r="E141" s="72" t="s">
        <v>432</v>
      </c>
      <c r="F141" s="72" t="s">
        <v>433</v>
      </c>
      <c r="G141" s="72" t="s">
        <v>295</v>
      </c>
      <c r="H141" s="72" t="s">
        <v>295</v>
      </c>
      <c r="I141" s="72" t="s">
        <v>42</v>
      </c>
      <c r="J141" s="72" t="s">
        <v>138</v>
      </c>
      <c r="K141" s="103">
        <v>6819733</v>
      </c>
      <c r="L141" s="105">
        <v>574222</v>
      </c>
      <c r="M141" s="103">
        <v>447466.94</v>
      </c>
      <c r="N141" s="103">
        <v>5296597</v>
      </c>
      <c r="O141" s="128">
        <f>Table1[[#This Row],[Qualified Property Amount Reported]]/Table1[[#This Row],[Qualified Property Amount Approved]]</f>
        <v>0.7766575319004424</v>
      </c>
      <c r="P141" s="105">
        <v>276774</v>
      </c>
      <c r="Q141" s="105">
        <v>940730</v>
      </c>
      <c r="R141" s="105">
        <v>643283</v>
      </c>
      <c r="S141" s="72">
        <v>24</v>
      </c>
      <c r="T141" s="72">
        <v>3</v>
      </c>
      <c r="U141" s="72" t="s">
        <v>44</v>
      </c>
      <c r="V141" s="185" t="s">
        <v>434</v>
      </c>
      <c r="W141" s="71"/>
      <c r="X141" s="71"/>
      <c r="Y141" s="88"/>
      <c r="Z141" s="72">
        <v>5</v>
      </c>
      <c r="AA141" s="72"/>
      <c r="AB141" s="72">
        <v>8</v>
      </c>
      <c r="AC141" s="89"/>
    </row>
    <row r="142" spans="1:29" ht="83.15" customHeight="1" x14ac:dyDescent="0.35">
      <c r="A142" s="73">
        <v>140</v>
      </c>
      <c r="B142" s="72" t="s">
        <v>553</v>
      </c>
      <c r="C142" s="72">
        <v>2017</v>
      </c>
      <c r="D142" s="96">
        <v>43053</v>
      </c>
      <c r="E142" s="72" t="s">
        <v>554</v>
      </c>
      <c r="F142" s="72" t="s">
        <v>555</v>
      </c>
      <c r="G142" s="72" t="s">
        <v>266</v>
      </c>
      <c r="H142" s="72" t="s">
        <v>266</v>
      </c>
      <c r="I142" s="72" t="s">
        <v>42</v>
      </c>
      <c r="J142" s="72" t="s">
        <v>544</v>
      </c>
      <c r="K142" s="126">
        <v>2000000</v>
      </c>
      <c r="L142" s="130">
        <v>168400</v>
      </c>
      <c r="M142" s="127">
        <v>154675.4</v>
      </c>
      <c r="N142" s="127">
        <v>1837000</v>
      </c>
      <c r="O142" s="128">
        <f>Table1[[#This Row],[Qualified Property Amount Reported]]/Table1[[#This Row],[Qualified Property Amount Approved]]</f>
        <v>0.91849999999999998</v>
      </c>
      <c r="P142" s="130">
        <v>3715</v>
      </c>
      <c r="Q142" s="130">
        <v>260821</v>
      </c>
      <c r="R142" s="130">
        <v>96136</v>
      </c>
      <c r="S142" s="131">
        <v>13</v>
      </c>
      <c r="T142" s="131">
        <v>2</v>
      </c>
      <c r="U142" s="66" t="s">
        <v>50</v>
      </c>
      <c r="V142" s="47" t="s">
        <v>556</v>
      </c>
      <c r="W142" s="41"/>
      <c r="X142" s="41"/>
      <c r="Y142" s="43"/>
      <c r="Z142" s="72">
        <v>53</v>
      </c>
      <c r="AA142" s="72"/>
      <c r="AB142" s="72">
        <v>20</v>
      </c>
      <c r="AC142" s="89"/>
    </row>
    <row r="143" spans="1:29" ht="83.15" customHeight="1" x14ac:dyDescent="0.35">
      <c r="A143" s="73">
        <v>141</v>
      </c>
      <c r="B143" s="72" t="s">
        <v>485</v>
      </c>
      <c r="C143" s="72">
        <v>2017</v>
      </c>
      <c r="D143" s="96">
        <v>42906</v>
      </c>
      <c r="E143" s="72" t="s">
        <v>486</v>
      </c>
      <c r="F143" s="72" t="s">
        <v>266</v>
      </c>
      <c r="G143" s="72" t="s">
        <v>266</v>
      </c>
      <c r="H143" s="72" t="s">
        <v>266</v>
      </c>
      <c r="I143" s="72" t="s">
        <v>42</v>
      </c>
      <c r="J143" s="72" t="s">
        <v>138</v>
      </c>
      <c r="K143" s="126">
        <v>24440000</v>
      </c>
      <c r="L143" s="130">
        <v>2057848</v>
      </c>
      <c r="M143" s="126">
        <v>1909275.11</v>
      </c>
      <c r="N143" s="126">
        <v>22830142.800000001</v>
      </c>
      <c r="O143" s="128">
        <f>Table1[[#This Row],[Qualified Property Amount Reported]]/Table1[[#This Row],[Qualified Property Amount Approved]]</f>
        <v>0.9341302291325696</v>
      </c>
      <c r="P143" s="130">
        <v>602601</v>
      </c>
      <c r="Q143" s="130">
        <v>1552332</v>
      </c>
      <c r="R143" s="130">
        <v>97085</v>
      </c>
      <c r="S143" s="131">
        <v>106</v>
      </c>
      <c r="T143" s="131">
        <v>17</v>
      </c>
      <c r="U143" s="76" t="s">
        <v>44</v>
      </c>
      <c r="V143" s="47" t="s">
        <v>487</v>
      </c>
      <c r="W143" s="41"/>
      <c r="X143" s="41"/>
      <c r="Y143" s="43"/>
      <c r="Z143" s="72">
        <v>45</v>
      </c>
      <c r="AA143" s="72"/>
      <c r="AB143" s="72">
        <v>20</v>
      </c>
      <c r="AC143" s="89"/>
    </row>
    <row r="144" spans="1:29" ht="83.15" customHeight="1" x14ac:dyDescent="0.35">
      <c r="A144" s="73">
        <v>142</v>
      </c>
      <c r="B144" s="72" t="s">
        <v>500</v>
      </c>
      <c r="C144" s="72">
        <v>2017</v>
      </c>
      <c r="D144" s="96">
        <v>42934</v>
      </c>
      <c r="E144" s="72" t="s">
        <v>501</v>
      </c>
      <c r="F144" s="72" t="s">
        <v>399</v>
      </c>
      <c r="G144" s="72" t="s">
        <v>103</v>
      </c>
      <c r="H144" s="72" t="s">
        <v>103</v>
      </c>
      <c r="I144" s="72" t="s">
        <v>42</v>
      </c>
      <c r="J144" s="72" t="s">
        <v>49</v>
      </c>
      <c r="K144" s="126">
        <v>5932500</v>
      </c>
      <c r="L144" s="130">
        <v>499516.5</v>
      </c>
      <c r="M144" s="127">
        <v>0</v>
      </c>
      <c r="N144" s="127">
        <v>0</v>
      </c>
      <c r="O144" s="128">
        <f>Table1[[#This Row],[Qualified Property Amount Reported]]/Table1[[#This Row],[Qualified Property Amount Approved]]</f>
        <v>0</v>
      </c>
      <c r="P144" s="130">
        <v>273362</v>
      </c>
      <c r="Q144" s="130">
        <v>693533</v>
      </c>
      <c r="R144" s="130">
        <v>467378</v>
      </c>
      <c r="S144" s="131">
        <v>31</v>
      </c>
      <c r="T144" s="131">
        <v>5</v>
      </c>
      <c r="U144" s="66" t="s">
        <v>44</v>
      </c>
      <c r="V144" s="46"/>
      <c r="W144" s="41"/>
      <c r="X144" s="41"/>
      <c r="Y144" s="43"/>
      <c r="Z144" s="72">
        <v>13</v>
      </c>
      <c r="AA144" s="72"/>
      <c r="AB144" s="72">
        <v>5</v>
      </c>
      <c r="AC144" s="89"/>
    </row>
    <row r="145" spans="1:29" ht="83.15" customHeight="1" x14ac:dyDescent="0.35">
      <c r="A145" s="73">
        <v>143</v>
      </c>
      <c r="B145" s="72" t="s">
        <v>461</v>
      </c>
      <c r="C145" s="72">
        <v>2017</v>
      </c>
      <c r="D145" s="96">
        <v>42997</v>
      </c>
      <c r="E145" s="72" t="s">
        <v>462</v>
      </c>
      <c r="F145" s="72" t="s">
        <v>324</v>
      </c>
      <c r="G145" s="72" t="s">
        <v>123</v>
      </c>
      <c r="H145" s="72" t="s">
        <v>123</v>
      </c>
      <c r="I145" s="72" t="s">
        <v>237</v>
      </c>
      <c r="J145" s="72" t="s">
        <v>463</v>
      </c>
      <c r="K145" s="126">
        <v>12750000</v>
      </c>
      <c r="L145" s="130">
        <f>Table1[[#This Row],[Qualified Property Amount Approved]]*0.0842</f>
        <v>1073550</v>
      </c>
      <c r="M145" s="127">
        <v>1067112.58</v>
      </c>
      <c r="N145" s="127">
        <v>12749833.199999999</v>
      </c>
      <c r="O145" s="128">
        <f>Table1[[#This Row],[Qualified Property Amount Reported]]/Table1[[#This Row],[Qualified Property Amount Approved]]</f>
        <v>0.99998691764705872</v>
      </c>
      <c r="P145" s="130" t="s">
        <v>88</v>
      </c>
      <c r="Q145" s="130">
        <v>1026253</v>
      </c>
      <c r="R145" s="130">
        <v>-47297</v>
      </c>
      <c r="S145" s="131">
        <v>240</v>
      </c>
      <c r="T145" s="131">
        <v>7</v>
      </c>
      <c r="U145" s="66" t="s">
        <v>50</v>
      </c>
      <c r="V145" s="46"/>
      <c r="W145" s="41"/>
      <c r="X145" s="41"/>
      <c r="Y145" s="43"/>
      <c r="Z145" s="72">
        <v>66</v>
      </c>
      <c r="AA145" s="72"/>
      <c r="AB145" s="72">
        <v>35</v>
      </c>
      <c r="AC145" s="89"/>
    </row>
    <row r="146" spans="1:29" ht="83.15" customHeight="1" x14ac:dyDescent="0.35">
      <c r="A146" s="73">
        <v>144</v>
      </c>
      <c r="B146" s="72" t="s">
        <v>550</v>
      </c>
      <c r="C146" s="72">
        <v>2017</v>
      </c>
      <c r="D146" s="96">
        <v>43025</v>
      </c>
      <c r="E146" s="72" t="s">
        <v>551</v>
      </c>
      <c r="F146" s="72" t="s">
        <v>69</v>
      </c>
      <c r="G146" s="72" t="s">
        <v>55</v>
      </c>
      <c r="H146" s="72" t="s">
        <v>55</v>
      </c>
      <c r="I146" s="72" t="s">
        <v>237</v>
      </c>
      <c r="J146" s="72" t="s">
        <v>552</v>
      </c>
      <c r="K146" s="126">
        <v>18243000.000000004</v>
      </c>
      <c r="L146" s="130">
        <v>1536060.6000000003</v>
      </c>
      <c r="M146" s="127">
        <v>1525072.01</v>
      </c>
      <c r="N146" s="127">
        <v>18242488.199999999</v>
      </c>
      <c r="O146" s="128">
        <f>Table1[[#This Row],[Qualified Property Amount Reported]]/Table1[[#This Row],[Qualified Property Amount Approved]]</f>
        <v>0.99997194540371626</v>
      </c>
      <c r="P146" s="130" t="s">
        <v>88</v>
      </c>
      <c r="Q146" s="130">
        <v>1213783</v>
      </c>
      <c r="R146" s="130">
        <v>-322277</v>
      </c>
      <c r="S146" s="131">
        <v>135</v>
      </c>
      <c r="T146" s="131">
        <v>12</v>
      </c>
      <c r="U146" s="66" t="s">
        <v>50</v>
      </c>
      <c r="V146" s="46"/>
      <c r="W146" s="41"/>
      <c r="X146" s="41"/>
      <c r="Y146" s="43"/>
      <c r="Z146" s="72">
        <v>25</v>
      </c>
      <c r="AA146" s="72"/>
      <c r="AB146" s="72">
        <v>10</v>
      </c>
      <c r="AC146" s="89"/>
    </row>
    <row r="147" spans="1:29" ht="83.15" customHeight="1" x14ac:dyDescent="0.35">
      <c r="A147" s="73">
        <v>145</v>
      </c>
      <c r="B147" s="72" t="s">
        <v>526</v>
      </c>
      <c r="C147" s="72">
        <v>2017</v>
      </c>
      <c r="D147" s="96">
        <v>42934</v>
      </c>
      <c r="E147" s="72" t="s">
        <v>392</v>
      </c>
      <c r="F147" s="72" t="s">
        <v>393</v>
      </c>
      <c r="G147" s="72" t="s">
        <v>393</v>
      </c>
      <c r="H147" s="72" t="s">
        <v>393</v>
      </c>
      <c r="I147" s="72" t="s">
        <v>383</v>
      </c>
      <c r="J147" s="72" t="s">
        <v>384</v>
      </c>
      <c r="K147" s="126">
        <v>3633145</v>
      </c>
      <c r="L147" s="130">
        <v>305911</v>
      </c>
      <c r="M147" s="127">
        <v>259121.01</v>
      </c>
      <c r="N147" s="127">
        <v>3091815.34</v>
      </c>
      <c r="O147" s="128">
        <f>Table1[[#This Row],[Qualified Property Amount Reported]]/Table1[[#This Row],[Qualified Property Amount Approved]]</f>
        <v>0.85100246205422569</v>
      </c>
      <c r="P147" s="130">
        <v>6194</v>
      </c>
      <c r="Q147" s="130">
        <v>359894</v>
      </c>
      <c r="R147" s="130">
        <v>60177</v>
      </c>
      <c r="S147" s="131">
        <v>119</v>
      </c>
      <c r="T147" s="131">
        <v>3</v>
      </c>
      <c r="U147" s="66" t="s">
        <v>50</v>
      </c>
      <c r="V147" s="46"/>
      <c r="W147" s="41"/>
      <c r="X147" s="41"/>
      <c r="Y147" s="43"/>
      <c r="Z147" s="72">
        <v>21</v>
      </c>
      <c r="AA147" s="72"/>
      <c r="AB147" s="72">
        <v>13</v>
      </c>
      <c r="AC147" s="89"/>
    </row>
    <row r="148" spans="1:29" ht="83.15" customHeight="1" x14ac:dyDescent="0.35">
      <c r="A148" s="73">
        <v>146</v>
      </c>
      <c r="B148" s="72" t="s">
        <v>521</v>
      </c>
      <c r="C148" s="72">
        <v>2017</v>
      </c>
      <c r="D148" s="96">
        <v>42934</v>
      </c>
      <c r="E148" s="72" t="s">
        <v>522</v>
      </c>
      <c r="F148" s="72" t="s">
        <v>523</v>
      </c>
      <c r="G148" s="72" t="s">
        <v>123</v>
      </c>
      <c r="H148" s="72" t="s">
        <v>123</v>
      </c>
      <c r="I148" s="72" t="s">
        <v>42</v>
      </c>
      <c r="J148" s="72" t="s">
        <v>138</v>
      </c>
      <c r="K148" s="126">
        <v>11928310</v>
      </c>
      <c r="L148" s="130">
        <v>1004363.7019999999</v>
      </c>
      <c r="M148" s="127">
        <v>997563.08</v>
      </c>
      <c r="N148" s="127">
        <v>11911750.460000001</v>
      </c>
      <c r="O148" s="128">
        <f>Table1[[#This Row],[Qualified Property Amount Reported]]/Table1[[#This Row],[Qualified Property Amount Approved]]</f>
        <v>0.99861174466458369</v>
      </c>
      <c r="P148" s="130">
        <v>95175</v>
      </c>
      <c r="Q148" s="130">
        <v>2099961</v>
      </c>
      <c r="R148" s="130">
        <v>1190772</v>
      </c>
      <c r="S148" s="131">
        <v>41</v>
      </c>
      <c r="T148" s="131">
        <v>4</v>
      </c>
      <c r="U148" s="76" t="s">
        <v>50</v>
      </c>
      <c r="V148" s="47" t="s">
        <v>524</v>
      </c>
      <c r="W148" s="38" t="s">
        <v>525</v>
      </c>
      <c r="X148" s="41"/>
      <c r="Y148" s="43"/>
      <c r="Z148" s="72">
        <v>69</v>
      </c>
      <c r="AA148" s="72"/>
      <c r="AB148" s="72">
        <v>35</v>
      </c>
      <c r="AC148" s="89"/>
    </row>
    <row r="149" spans="1:29" ht="83.15" customHeight="1" x14ac:dyDescent="0.35">
      <c r="A149" s="73">
        <v>147</v>
      </c>
      <c r="B149" s="72" t="s">
        <v>517</v>
      </c>
      <c r="C149" s="72">
        <v>2017</v>
      </c>
      <c r="D149" s="96">
        <v>42906</v>
      </c>
      <c r="E149" s="72" t="s">
        <v>518</v>
      </c>
      <c r="F149" s="72" t="s">
        <v>519</v>
      </c>
      <c r="G149" s="72" t="s">
        <v>266</v>
      </c>
      <c r="H149" s="72" t="s">
        <v>266</v>
      </c>
      <c r="I149" s="72" t="s">
        <v>237</v>
      </c>
      <c r="J149" s="72" t="s">
        <v>520</v>
      </c>
      <c r="K149" s="126">
        <v>53568357</v>
      </c>
      <c r="L149" s="130">
        <v>4510455.6594000002</v>
      </c>
      <c r="M149" s="127">
        <v>0</v>
      </c>
      <c r="N149" s="127">
        <v>0</v>
      </c>
      <c r="O149" s="128">
        <f>Table1[[#This Row],[Qualified Property Amount Reported]]/Table1[[#This Row],[Qualified Property Amount Approved]]</f>
        <v>0</v>
      </c>
      <c r="P149" s="129" t="s">
        <v>88</v>
      </c>
      <c r="Q149" s="130">
        <v>4530814</v>
      </c>
      <c r="R149" s="130">
        <v>20359</v>
      </c>
      <c r="S149" s="131">
        <v>263</v>
      </c>
      <c r="T149" s="131">
        <v>17</v>
      </c>
      <c r="U149" s="76" t="s">
        <v>44</v>
      </c>
      <c r="V149" s="46"/>
      <c r="W149" s="41"/>
      <c r="X149" s="41"/>
      <c r="Y149" s="43"/>
      <c r="Z149" s="72">
        <v>50</v>
      </c>
      <c r="AA149" s="72"/>
      <c r="AB149" s="72">
        <v>23</v>
      </c>
      <c r="AC149" s="89"/>
    </row>
    <row r="150" spans="1:29" ht="83.15" customHeight="1" x14ac:dyDescent="0.35">
      <c r="A150" s="73">
        <v>148</v>
      </c>
      <c r="B150" s="72" t="s">
        <v>568</v>
      </c>
      <c r="C150" s="72">
        <v>2017</v>
      </c>
      <c r="D150" s="96">
        <v>43088</v>
      </c>
      <c r="E150" s="72" t="s">
        <v>569</v>
      </c>
      <c r="F150" s="72" t="s">
        <v>64</v>
      </c>
      <c r="G150" s="72" t="s">
        <v>64</v>
      </c>
      <c r="H150" s="72" t="s">
        <v>64</v>
      </c>
      <c r="I150" s="72" t="s">
        <v>237</v>
      </c>
      <c r="J150" s="72" t="s">
        <v>570</v>
      </c>
      <c r="K150" s="126">
        <v>11018845</v>
      </c>
      <c r="L150" s="130">
        <v>927787</v>
      </c>
      <c r="M150" s="127">
        <v>912254.2</v>
      </c>
      <c r="N150" s="127">
        <v>10912131.6</v>
      </c>
      <c r="O150" s="128">
        <f>Table1[[#This Row],[Qualified Property Amount Reported]]/Table1[[#This Row],[Qualified Property Amount Approved]]</f>
        <v>0.99031537334448394</v>
      </c>
      <c r="P150" s="130" t="s">
        <v>88</v>
      </c>
      <c r="Q150" s="130">
        <v>916086</v>
      </c>
      <c r="R150" s="130">
        <v>-11701</v>
      </c>
      <c r="S150" s="131">
        <v>123</v>
      </c>
      <c r="T150" s="131">
        <v>10</v>
      </c>
      <c r="U150" s="66" t="s">
        <v>50</v>
      </c>
      <c r="V150" s="46"/>
      <c r="W150" s="41"/>
      <c r="X150" s="41"/>
      <c r="Y150" s="43"/>
      <c r="Z150" s="72">
        <v>18</v>
      </c>
      <c r="AA150" s="72"/>
      <c r="AB150" s="72">
        <v>9</v>
      </c>
      <c r="AC150" s="89"/>
    </row>
    <row r="151" spans="1:29" ht="83.15" customHeight="1" x14ac:dyDescent="0.35">
      <c r="A151" s="73">
        <v>149</v>
      </c>
      <c r="B151" s="72" t="s">
        <v>483</v>
      </c>
      <c r="C151" s="72">
        <v>2017</v>
      </c>
      <c r="D151" s="96">
        <v>42871</v>
      </c>
      <c r="E151" s="72" t="s">
        <v>484</v>
      </c>
      <c r="F151" s="72" t="s">
        <v>251</v>
      </c>
      <c r="G151" s="72" t="s">
        <v>252</v>
      </c>
      <c r="H151" s="72" t="s">
        <v>252</v>
      </c>
      <c r="I151" s="72" t="s">
        <v>42</v>
      </c>
      <c r="J151" s="72" t="s">
        <v>190</v>
      </c>
      <c r="K151" s="126">
        <v>6680600</v>
      </c>
      <c r="L151" s="130">
        <v>562506.52</v>
      </c>
      <c r="M151" s="127">
        <v>560241.38</v>
      </c>
      <c r="N151" s="127">
        <v>6680072.3799999999</v>
      </c>
      <c r="O151" s="128">
        <f>Table1[[#This Row],[Qualified Property Amount Reported]]/Table1[[#This Row],[Qualified Property Amount Approved]]</f>
        <v>0.99992102206388644</v>
      </c>
      <c r="P151" s="130">
        <v>287262</v>
      </c>
      <c r="Q151" s="130">
        <v>2711381</v>
      </c>
      <c r="R151" s="130">
        <v>2436136</v>
      </c>
      <c r="S151" s="131">
        <v>20</v>
      </c>
      <c r="T151" s="131">
        <v>2</v>
      </c>
      <c r="U151" s="76" t="s">
        <v>50</v>
      </c>
      <c r="V151" s="46"/>
      <c r="W151" s="41"/>
      <c r="X151" s="41"/>
      <c r="Y151" s="43"/>
      <c r="Z151" s="72">
        <v>33</v>
      </c>
      <c r="AA151" s="72"/>
      <c r="AB151" s="72">
        <v>14</v>
      </c>
      <c r="AC151" s="89"/>
    </row>
    <row r="152" spans="1:29" ht="83.15" customHeight="1" x14ac:dyDescent="0.35">
      <c r="A152" s="73">
        <v>150</v>
      </c>
      <c r="B152" s="72" t="s">
        <v>495</v>
      </c>
      <c r="C152" s="72">
        <v>2017</v>
      </c>
      <c r="D152" s="96">
        <v>42906</v>
      </c>
      <c r="E152" s="72" t="s">
        <v>496</v>
      </c>
      <c r="F152" s="72" t="s">
        <v>377</v>
      </c>
      <c r="G152" s="72" t="s">
        <v>33</v>
      </c>
      <c r="H152" s="72" t="s">
        <v>33</v>
      </c>
      <c r="I152" s="72" t="s">
        <v>42</v>
      </c>
      <c r="J152" s="72" t="s">
        <v>56</v>
      </c>
      <c r="K152" s="126">
        <v>7823286</v>
      </c>
      <c r="L152" s="130">
        <v>658720.68119999999</v>
      </c>
      <c r="M152" s="127">
        <v>378700.22</v>
      </c>
      <c r="N152" s="127">
        <v>4526931.17</v>
      </c>
      <c r="O152" s="128">
        <f>Table1[[#This Row],[Qualified Property Amount Reported]]/Table1[[#This Row],[Qualified Property Amount Approved]]</f>
        <v>0.57864830328330064</v>
      </c>
      <c r="P152" s="130">
        <v>2877987</v>
      </c>
      <c r="Q152" s="130">
        <v>3761032</v>
      </c>
      <c r="R152" s="130">
        <v>5980298</v>
      </c>
      <c r="S152" s="131">
        <v>195</v>
      </c>
      <c r="T152" s="131">
        <v>12</v>
      </c>
      <c r="U152" s="76" t="s">
        <v>44</v>
      </c>
      <c r="V152" s="47" t="s">
        <v>497</v>
      </c>
      <c r="W152" s="41"/>
      <c r="X152" s="41"/>
      <c r="Y152" s="43"/>
      <c r="Z152" s="72">
        <v>7</v>
      </c>
      <c r="AA152" s="72"/>
      <c r="AB152" s="72">
        <v>6</v>
      </c>
      <c r="AC152" s="89"/>
    </row>
    <row r="153" spans="1:29" ht="83.15" customHeight="1" x14ac:dyDescent="0.35">
      <c r="A153" s="73">
        <v>151</v>
      </c>
      <c r="B153" s="72" t="s">
        <v>541</v>
      </c>
      <c r="C153" s="72">
        <v>2017</v>
      </c>
      <c r="D153" s="96">
        <v>43025</v>
      </c>
      <c r="E153" s="72" t="s">
        <v>542</v>
      </c>
      <c r="F153" s="72" t="s">
        <v>543</v>
      </c>
      <c r="G153" s="72" t="s">
        <v>315</v>
      </c>
      <c r="H153" s="72" t="s">
        <v>315</v>
      </c>
      <c r="I153" s="72" t="s">
        <v>42</v>
      </c>
      <c r="J153" s="72" t="s">
        <v>544</v>
      </c>
      <c r="K153" s="126">
        <v>7000000</v>
      </c>
      <c r="L153" s="130">
        <v>589400</v>
      </c>
      <c r="M153" s="127">
        <v>585206</v>
      </c>
      <c r="N153" s="127">
        <v>7000000</v>
      </c>
      <c r="O153" s="128">
        <f>Table1[[#This Row],[Qualified Property Amount Reported]]/Table1[[#This Row],[Qualified Property Amount Approved]]</f>
        <v>1</v>
      </c>
      <c r="P153" s="130">
        <v>23820.682418820961</v>
      </c>
      <c r="Q153" s="130">
        <v>720765.26688556524</v>
      </c>
      <c r="R153" s="130">
        <v>155185.94930438616</v>
      </c>
      <c r="S153" s="131">
        <v>4</v>
      </c>
      <c r="T153" s="131">
        <v>1</v>
      </c>
      <c r="U153" s="66" t="s">
        <v>50</v>
      </c>
      <c r="V153" s="46"/>
      <c r="W153" s="41"/>
      <c r="X153" s="41"/>
      <c r="Y153" s="43"/>
      <c r="Z153" s="72">
        <v>47</v>
      </c>
      <c r="AA153" s="72"/>
      <c r="AB153" s="72">
        <v>28</v>
      </c>
      <c r="AC153" s="89"/>
    </row>
    <row r="154" spans="1:29" ht="83.15" customHeight="1" x14ac:dyDescent="0.35">
      <c r="A154" s="73">
        <v>152</v>
      </c>
      <c r="B154" s="72" t="s">
        <v>533</v>
      </c>
      <c r="C154" s="72">
        <v>2017</v>
      </c>
      <c r="D154" s="96">
        <v>43088</v>
      </c>
      <c r="E154" s="72" t="s">
        <v>534</v>
      </c>
      <c r="F154" s="72" t="s">
        <v>345</v>
      </c>
      <c r="G154" s="72" t="s">
        <v>123</v>
      </c>
      <c r="H154" s="72" t="s">
        <v>123</v>
      </c>
      <c r="I154" s="72" t="s">
        <v>237</v>
      </c>
      <c r="J154" s="72" t="s">
        <v>535</v>
      </c>
      <c r="K154" s="126">
        <v>3160000</v>
      </c>
      <c r="L154" s="130">
        <v>266072</v>
      </c>
      <c r="M154" s="127">
        <v>264176</v>
      </c>
      <c r="N154" s="127">
        <v>3160000</v>
      </c>
      <c r="O154" s="128">
        <f>Table1[[#This Row],[Qualified Property Amount Reported]]/Table1[[#This Row],[Qualified Property Amount Approved]]</f>
        <v>1</v>
      </c>
      <c r="P154" s="130" t="s">
        <v>88</v>
      </c>
      <c r="Q154" s="130">
        <v>2385590</v>
      </c>
      <c r="R154" s="130">
        <v>2119518</v>
      </c>
      <c r="S154" s="131">
        <v>24</v>
      </c>
      <c r="T154" s="131">
        <v>1</v>
      </c>
      <c r="U154" s="66" t="s">
        <v>50</v>
      </c>
      <c r="V154" s="47" t="s">
        <v>536</v>
      </c>
      <c r="W154" s="41"/>
      <c r="X154" s="41"/>
      <c r="Y154" s="43"/>
      <c r="Z154" s="72">
        <v>61</v>
      </c>
      <c r="AA154" s="72"/>
      <c r="AB154" s="72">
        <v>35</v>
      </c>
      <c r="AC154" s="89"/>
    </row>
    <row r="155" spans="1:29" ht="87" customHeight="1" x14ac:dyDescent="0.35">
      <c r="A155" s="73">
        <v>153</v>
      </c>
      <c r="B155" s="72" t="s">
        <v>439</v>
      </c>
      <c r="C155" s="72">
        <v>2017</v>
      </c>
      <c r="D155" s="96">
        <v>42752</v>
      </c>
      <c r="E155" s="76" t="s">
        <v>160</v>
      </c>
      <c r="F155" s="72" t="s">
        <v>127</v>
      </c>
      <c r="G155" s="72" t="s">
        <v>64</v>
      </c>
      <c r="H155" s="72" t="s">
        <v>64</v>
      </c>
      <c r="I155" s="72" t="s">
        <v>35</v>
      </c>
      <c r="J155" s="72" t="s">
        <v>163</v>
      </c>
      <c r="K155" s="126">
        <v>287322328</v>
      </c>
      <c r="L155" s="130">
        <v>24192540.0176</v>
      </c>
      <c r="M155" s="127">
        <v>24113805.219999999</v>
      </c>
      <c r="N155" s="127">
        <v>287322316.11000001</v>
      </c>
      <c r="O155" s="128">
        <f>Table1[[#This Row],[Qualified Property Amount Reported]]/Table1[[#This Row],[Qualified Property Amount Approved]]</f>
        <v>0.99999995861790458</v>
      </c>
      <c r="P155" s="130">
        <v>2796551.0786607736</v>
      </c>
      <c r="Q155" s="130">
        <v>20997522.659827646</v>
      </c>
      <c r="R155" s="130">
        <v>-398466.52484164003</v>
      </c>
      <c r="S155" s="131">
        <v>1010.6877299009629</v>
      </c>
      <c r="T155" s="131">
        <v>43.002760207310608</v>
      </c>
      <c r="U155" s="76" t="s">
        <v>50</v>
      </c>
      <c r="V155" s="52" t="s">
        <v>164</v>
      </c>
      <c r="W155" s="41"/>
      <c r="X155" s="41"/>
      <c r="Y155" s="43"/>
      <c r="Z155" s="72">
        <v>24</v>
      </c>
      <c r="AA155" s="72"/>
      <c r="AB155" s="72">
        <v>10</v>
      </c>
      <c r="AC155" s="89"/>
    </row>
    <row r="156" spans="1:29" ht="83.15" customHeight="1" x14ac:dyDescent="0.35">
      <c r="A156" s="73">
        <v>154</v>
      </c>
      <c r="B156" s="72" t="s">
        <v>504</v>
      </c>
      <c r="C156" s="72">
        <v>2017</v>
      </c>
      <c r="D156" s="96">
        <v>42906</v>
      </c>
      <c r="E156" s="72" t="s">
        <v>505</v>
      </c>
      <c r="F156" s="72" t="s">
        <v>506</v>
      </c>
      <c r="G156" s="72" t="s">
        <v>103</v>
      </c>
      <c r="H156" s="72" t="s">
        <v>103</v>
      </c>
      <c r="I156" s="72" t="s">
        <v>42</v>
      </c>
      <c r="J156" s="72" t="s">
        <v>507</v>
      </c>
      <c r="K156" s="126">
        <v>52246456</v>
      </c>
      <c r="L156" s="130">
        <v>4399151.5951999994</v>
      </c>
      <c r="M156" s="127">
        <v>0</v>
      </c>
      <c r="N156" s="127">
        <v>0</v>
      </c>
      <c r="O156" s="128">
        <f>Table1[[#This Row],[Qualified Property Amount Reported]]/Table1[[#This Row],[Qualified Property Amount Approved]]</f>
        <v>0</v>
      </c>
      <c r="P156" s="130">
        <v>1620925</v>
      </c>
      <c r="Q156" s="130">
        <v>15913811</v>
      </c>
      <c r="R156" s="130">
        <v>13135585</v>
      </c>
      <c r="S156" s="131">
        <v>97</v>
      </c>
      <c r="T156" s="131">
        <v>10</v>
      </c>
      <c r="U156" s="66" t="s">
        <v>44</v>
      </c>
      <c r="V156" s="46"/>
      <c r="W156" s="41"/>
      <c r="X156" s="41"/>
      <c r="Y156" s="43"/>
      <c r="Z156" s="72">
        <v>13</v>
      </c>
      <c r="AA156" s="72"/>
      <c r="AB156" s="72">
        <v>5</v>
      </c>
      <c r="AC156" s="89"/>
    </row>
    <row r="157" spans="1:29" ht="83.15" customHeight="1" x14ac:dyDescent="0.35">
      <c r="A157" s="73">
        <v>155</v>
      </c>
      <c r="B157" s="72" t="s">
        <v>557</v>
      </c>
      <c r="C157" s="72">
        <v>2017</v>
      </c>
      <c r="D157" s="96">
        <v>43053</v>
      </c>
      <c r="E157" s="72" t="s">
        <v>558</v>
      </c>
      <c r="F157" s="72" t="s">
        <v>559</v>
      </c>
      <c r="G157" s="72" t="s">
        <v>123</v>
      </c>
      <c r="H157" s="72" t="s">
        <v>123</v>
      </c>
      <c r="I157" s="72" t="s">
        <v>237</v>
      </c>
      <c r="J157" s="72" t="s">
        <v>560</v>
      </c>
      <c r="K157" s="126">
        <v>1854741</v>
      </c>
      <c r="L157" s="130">
        <v>156169.19219999999</v>
      </c>
      <c r="M157" s="127">
        <v>97886.48</v>
      </c>
      <c r="N157" s="127">
        <v>1169520.07</v>
      </c>
      <c r="O157" s="128">
        <f>Table1[[#This Row],[Qualified Property Amount Reported]]/Table1[[#This Row],[Qualified Property Amount Approved]]</f>
        <v>0.63055708047646553</v>
      </c>
      <c r="P157" s="130" t="s">
        <v>88</v>
      </c>
      <c r="Q157" s="130">
        <v>808675</v>
      </c>
      <c r="R157" s="130">
        <v>652506</v>
      </c>
      <c r="S157" s="131">
        <v>50</v>
      </c>
      <c r="T157" s="131">
        <v>4</v>
      </c>
      <c r="U157" s="66" t="s">
        <v>37</v>
      </c>
      <c r="V157" s="47" t="s">
        <v>561</v>
      </c>
      <c r="W157" s="41"/>
      <c r="X157" s="41"/>
      <c r="Y157" s="43"/>
      <c r="Z157" s="72">
        <v>69</v>
      </c>
      <c r="AA157" s="72"/>
      <c r="AB157" s="72">
        <v>33</v>
      </c>
      <c r="AC157" s="89"/>
    </row>
    <row r="158" spans="1:29" ht="83.15" customHeight="1" x14ac:dyDescent="0.35">
      <c r="A158" s="73">
        <v>156</v>
      </c>
      <c r="B158" s="72" t="s">
        <v>498</v>
      </c>
      <c r="C158" s="72">
        <v>2017</v>
      </c>
      <c r="D158" s="96">
        <v>42906</v>
      </c>
      <c r="E158" s="72" t="s">
        <v>309</v>
      </c>
      <c r="F158" s="72" t="s">
        <v>499</v>
      </c>
      <c r="G158" s="72" t="s">
        <v>123</v>
      </c>
      <c r="H158" s="72" t="s">
        <v>123</v>
      </c>
      <c r="I158" s="72" t="s">
        <v>237</v>
      </c>
      <c r="J158" s="72" t="s">
        <v>311</v>
      </c>
      <c r="K158" s="126">
        <v>5834792</v>
      </c>
      <c r="L158" s="130">
        <v>491289</v>
      </c>
      <c r="M158" s="127">
        <v>488981.93</v>
      </c>
      <c r="N158" s="127">
        <v>5834792</v>
      </c>
      <c r="O158" s="128">
        <f>Table1[[#This Row],[Qualified Property Amount Reported]]/Table1[[#This Row],[Qualified Property Amount Approved]]</f>
        <v>1</v>
      </c>
      <c r="P158" s="129" t="s">
        <v>88</v>
      </c>
      <c r="Q158" s="130">
        <v>2325511</v>
      </c>
      <c r="R158" s="130">
        <v>1834222</v>
      </c>
      <c r="S158" s="131">
        <v>95</v>
      </c>
      <c r="T158" s="131">
        <v>9</v>
      </c>
      <c r="U158" s="76" t="s">
        <v>50</v>
      </c>
      <c r="V158" s="46"/>
      <c r="W158" s="41"/>
      <c r="X158" s="41"/>
      <c r="Y158" s="43"/>
      <c r="Z158" s="72">
        <v>64</v>
      </c>
      <c r="AA158" s="72"/>
      <c r="AB158" s="72">
        <v>32</v>
      </c>
      <c r="AC158" s="89"/>
    </row>
    <row r="159" spans="1:29" ht="83.15" customHeight="1" x14ac:dyDescent="0.35">
      <c r="A159" s="73">
        <v>157</v>
      </c>
      <c r="B159" s="72" t="s">
        <v>454</v>
      </c>
      <c r="C159" s="73">
        <v>2017</v>
      </c>
      <c r="D159" s="96">
        <v>42962</v>
      </c>
      <c r="E159" s="72" t="s">
        <v>455</v>
      </c>
      <c r="F159" s="72" t="s">
        <v>456</v>
      </c>
      <c r="G159" s="72" t="s">
        <v>123</v>
      </c>
      <c r="H159" s="72" t="s">
        <v>123</v>
      </c>
      <c r="I159" s="72" t="s">
        <v>237</v>
      </c>
      <c r="J159" s="72" t="s">
        <v>457</v>
      </c>
      <c r="K159" s="126">
        <v>4940350</v>
      </c>
      <c r="L159" s="130">
        <v>415977</v>
      </c>
      <c r="M159" s="127">
        <v>0</v>
      </c>
      <c r="N159" s="127">
        <v>0</v>
      </c>
      <c r="O159" s="128">
        <f>Table1[[#This Row],[Qualified Property Amount Reported]]/Table1[[#This Row],[Qualified Property Amount Approved]]</f>
        <v>0</v>
      </c>
      <c r="P159" s="130" t="s">
        <v>88</v>
      </c>
      <c r="Q159" s="130">
        <v>1699834</v>
      </c>
      <c r="R159" s="130">
        <v>1283856</v>
      </c>
      <c r="S159" s="131">
        <v>8</v>
      </c>
      <c r="T159" s="131">
        <v>1</v>
      </c>
      <c r="U159" s="148" t="s">
        <v>44</v>
      </c>
      <c r="V159" s="46"/>
      <c r="W159" s="41"/>
      <c r="X159" s="41"/>
      <c r="Y159" s="43"/>
      <c r="Z159" s="72">
        <v>62</v>
      </c>
      <c r="AA159" s="72"/>
      <c r="AB159" s="72">
        <v>33</v>
      </c>
      <c r="AC159" s="89"/>
    </row>
    <row r="160" spans="1:29" ht="83.15" customHeight="1" x14ac:dyDescent="0.35">
      <c r="A160" s="73">
        <v>158</v>
      </c>
      <c r="B160" s="72" t="s">
        <v>565</v>
      </c>
      <c r="C160" s="72">
        <v>2017</v>
      </c>
      <c r="D160" s="96">
        <v>43088</v>
      </c>
      <c r="E160" s="72" t="s">
        <v>566</v>
      </c>
      <c r="F160" s="72" t="s">
        <v>567</v>
      </c>
      <c r="G160" s="72" t="s">
        <v>189</v>
      </c>
      <c r="H160" s="72" t="s">
        <v>189</v>
      </c>
      <c r="I160" s="72" t="s">
        <v>42</v>
      </c>
      <c r="J160" s="72" t="s">
        <v>190</v>
      </c>
      <c r="K160" s="126">
        <v>3500000</v>
      </c>
      <c r="L160" s="130">
        <f>Table1[[#This Row],[Qualified Property Amount Approved]]*0.0842</f>
        <v>294700</v>
      </c>
      <c r="M160" s="127">
        <v>171129.67</v>
      </c>
      <c r="N160" s="127">
        <v>2047005.61</v>
      </c>
      <c r="O160" s="128">
        <f>Table1[[#This Row],[Qualified Property Amount Reported]]/Table1[[#This Row],[Qualified Property Amount Approved]]</f>
        <v>0.58485874571428575</v>
      </c>
      <c r="P160" s="130">
        <v>116974</v>
      </c>
      <c r="Q160" s="130">
        <v>909611</v>
      </c>
      <c r="R160" s="130">
        <v>731885</v>
      </c>
      <c r="S160" s="131">
        <v>18</v>
      </c>
      <c r="T160" s="131">
        <v>1</v>
      </c>
      <c r="U160" s="66" t="s">
        <v>44</v>
      </c>
      <c r="V160" s="46"/>
      <c r="W160" s="41"/>
      <c r="X160" s="41"/>
      <c r="Y160" s="43"/>
      <c r="Z160" s="72">
        <v>29</v>
      </c>
      <c r="AA160" s="72"/>
      <c r="AB160" s="72">
        <v>17</v>
      </c>
      <c r="AC160" s="89"/>
    </row>
    <row r="161" spans="1:29" ht="83.15" customHeight="1" x14ac:dyDescent="0.35">
      <c r="A161" s="73">
        <v>159</v>
      </c>
      <c r="B161" s="73" t="s">
        <v>674</v>
      </c>
      <c r="C161" s="72">
        <v>2018</v>
      </c>
      <c r="D161" s="153">
        <v>43452</v>
      </c>
      <c r="E161" s="73" t="s">
        <v>675</v>
      </c>
      <c r="F161" s="73" t="s">
        <v>676</v>
      </c>
      <c r="G161" s="73" t="s">
        <v>229</v>
      </c>
      <c r="H161" s="73" t="s">
        <v>229</v>
      </c>
      <c r="I161" s="73" t="s">
        <v>42</v>
      </c>
      <c r="J161" s="73" t="s">
        <v>138</v>
      </c>
      <c r="K161" s="126">
        <v>153076838</v>
      </c>
      <c r="L161" s="130">
        <v>12797224</v>
      </c>
      <c r="M161" s="127">
        <v>207328</v>
      </c>
      <c r="N161" s="127">
        <v>2480000</v>
      </c>
      <c r="O161" s="128">
        <f>Table1[[#This Row],[Qualified Property Amount Reported]]/Table1[[#This Row],[Qualified Property Amount Approved]]</f>
        <v>1.6201014029307296E-2</v>
      </c>
      <c r="P161" s="130">
        <v>1371022</v>
      </c>
      <c r="Q161" s="130">
        <v>17565901</v>
      </c>
      <c r="R161" s="130">
        <v>6139699</v>
      </c>
      <c r="S161" s="131">
        <v>622</v>
      </c>
      <c r="T161" s="131">
        <v>72</v>
      </c>
      <c r="U161" s="76" t="s">
        <v>44</v>
      </c>
      <c r="V161" s="46"/>
      <c r="W161" s="41"/>
      <c r="X161" s="41"/>
      <c r="Y161" s="43"/>
      <c r="Z161" s="72">
        <v>9</v>
      </c>
      <c r="AA161" s="72"/>
      <c r="AB161" s="72">
        <v>5</v>
      </c>
      <c r="AC161" s="89"/>
    </row>
    <row r="162" spans="1:29" ht="83.15" customHeight="1" x14ac:dyDescent="0.35">
      <c r="A162" s="73">
        <v>160</v>
      </c>
      <c r="B162" s="72" t="s">
        <v>578</v>
      </c>
      <c r="C162" s="72">
        <v>2018</v>
      </c>
      <c r="D162" s="96">
        <v>43151</v>
      </c>
      <c r="E162" s="72" t="s">
        <v>452</v>
      </c>
      <c r="F162" s="72" t="s">
        <v>399</v>
      </c>
      <c r="G162" s="72" t="s">
        <v>103</v>
      </c>
      <c r="H162" s="72" t="s">
        <v>103</v>
      </c>
      <c r="I162" s="72" t="s">
        <v>237</v>
      </c>
      <c r="J162" s="72" t="s">
        <v>453</v>
      </c>
      <c r="K162" s="126">
        <v>4293330</v>
      </c>
      <c r="L162" s="130">
        <v>358922</v>
      </c>
      <c r="M162" s="127">
        <v>358903.67</v>
      </c>
      <c r="N162" s="127">
        <v>4293106</v>
      </c>
      <c r="O162" s="128">
        <f>Table1[[#This Row],[Qualified Property Amount Reported]]/Table1[[#This Row],[Qualified Property Amount Approved]]</f>
        <v>0.99994782604644883</v>
      </c>
      <c r="P162" s="130" t="s">
        <v>88</v>
      </c>
      <c r="Q162" s="130">
        <v>1766397</v>
      </c>
      <c r="R162" s="130">
        <v>1407475</v>
      </c>
      <c r="S162" s="131">
        <v>35</v>
      </c>
      <c r="T162" s="131">
        <v>2</v>
      </c>
      <c r="U162" s="74" t="s">
        <v>50</v>
      </c>
      <c r="V162" s="46"/>
      <c r="W162" s="41"/>
      <c r="X162" s="41"/>
      <c r="Y162" s="43"/>
      <c r="Z162" s="72">
        <v>20</v>
      </c>
      <c r="AA162" s="72"/>
      <c r="AB162" s="72">
        <v>5</v>
      </c>
      <c r="AC162" s="89"/>
    </row>
    <row r="163" spans="1:29" ht="83.15" customHeight="1" x14ac:dyDescent="0.35">
      <c r="A163" s="73">
        <v>161</v>
      </c>
      <c r="B163" s="66" t="s">
        <v>648</v>
      </c>
      <c r="C163" s="72">
        <v>2018</v>
      </c>
      <c r="D163" s="154">
        <v>43389</v>
      </c>
      <c r="E163" s="66" t="s">
        <v>649</v>
      </c>
      <c r="F163" s="66" t="s">
        <v>351</v>
      </c>
      <c r="G163" s="66" t="s">
        <v>352</v>
      </c>
      <c r="H163" s="66" t="s">
        <v>352</v>
      </c>
      <c r="I163" s="66" t="s">
        <v>42</v>
      </c>
      <c r="J163" s="72" t="s">
        <v>646</v>
      </c>
      <c r="K163" s="127">
        <v>20422826</v>
      </c>
      <c r="L163" s="132">
        <v>1707348</v>
      </c>
      <c r="M163" s="127">
        <v>1711506.15</v>
      </c>
      <c r="N163" s="127">
        <v>20422826</v>
      </c>
      <c r="O163" s="128">
        <f>Table1[[#This Row],[Qualified Property Amount Reported]]/Table1[[#This Row],[Qualified Property Amount Approved]]</f>
        <v>1</v>
      </c>
      <c r="P163" s="132">
        <v>208263</v>
      </c>
      <c r="Q163" s="132">
        <v>3690904</v>
      </c>
      <c r="R163" s="132">
        <v>2191818</v>
      </c>
      <c r="S163" s="133">
        <v>67</v>
      </c>
      <c r="T163" s="134">
        <v>6</v>
      </c>
      <c r="U163" s="74" t="s">
        <v>50</v>
      </c>
      <c r="V163" s="49" t="s">
        <v>650</v>
      </c>
      <c r="W163" s="41"/>
      <c r="X163" s="41"/>
      <c r="Y163" s="43"/>
      <c r="Z163" s="72">
        <v>33</v>
      </c>
      <c r="AA163" s="72"/>
      <c r="AB163" s="72">
        <v>14</v>
      </c>
      <c r="AC163" s="89"/>
    </row>
    <row r="164" spans="1:29" ht="83.15" customHeight="1" x14ac:dyDescent="0.35">
      <c r="A164" s="73">
        <v>162</v>
      </c>
      <c r="B164" s="66" t="s">
        <v>644</v>
      </c>
      <c r="C164" s="72">
        <v>2018</v>
      </c>
      <c r="D164" s="154">
        <v>43389</v>
      </c>
      <c r="E164" s="66" t="s">
        <v>645</v>
      </c>
      <c r="F164" s="66" t="s">
        <v>52</v>
      </c>
      <c r="G164" s="66" t="s">
        <v>48</v>
      </c>
      <c r="H164" s="66" t="s">
        <v>48</v>
      </c>
      <c r="I164" s="66" t="s">
        <v>42</v>
      </c>
      <c r="J164" s="72" t="s">
        <v>646</v>
      </c>
      <c r="K164" s="127">
        <v>31909025</v>
      </c>
      <c r="L164" s="132">
        <v>2667595</v>
      </c>
      <c r="M164" s="127">
        <v>1621801.62</v>
      </c>
      <c r="N164" s="127">
        <v>19371223.77</v>
      </c>
      <c r="O164" s="128">
        <f>Table1[[#This Row],[Qualified Property Amount Reported]]/Table1[[#This Row],[Qualified Property Amount Approved]]</f>
        <v>0.60707664273665518</v>
      </c>
      <c r="P164" s="132">
        <v>359810</v>
      </c>
      <c r="Q164" s="132">
        <v>6333623</v>
      </c>
      <c r="R164" s="132">
        <v>4025838</v>
      </c>
      <c r="S164" s="133">
        <v>100</v>
      </c>
      <c r="T164" s="134">
        <v>8</v>
      </c>
      <c r="U164" s="74" t="s">
        <v>37</v>
      </c>
      <c r="V164" s="49" t="s">
        <v>647</v>
      </c>
      <c r="W164" s="41"/>
      <c r="X164" s="41"/>
      <c r="Y164" s="43"/>
      <c r="Z164" s="72">
        <v>32</v>
      </c>
      <c r="AA164" s="72"/>
      <c r="AB164" s="72">
        <v>14</v>
      </c>
      <c r="AC164" s="89"/>
    </row>
    <row r="165" spans="1:29" ht="83.15" customHeight="1" x14ac:dyDescent="0.35">
      <c r="A165" s="73">
        <v>163</v>
      </c>
      <c r="B165" s="66" t="s">
        <v>651</v>
      </c>
      <c r="C165" s="72">
        <v>2018</v>
      </c>
      <c r="D165" s="154">
        <v>43389</v>
      </c>
      <c r="E165" s="66" t="s">
        <v>652</v>
      </c>
      <c r="F165" s="66" t="s">
        <v>252</v>
      </c>
      <c r="G165" s="66" t="s">
        <v>252</v>
      </c>
      <c r="H165" s="66" t="s">
        <v>252</v>
      </c>
      <c r="I165" s="66" t="s">
        <v>42</v>
      </c>
      <c r="J165" s="72" t="s">
        <v>646</v>
      </c>
      <c r="K165" s="127">
        <v>22172277</v>
      </c>
      <c r="L165" s="132">
        <v>1853602</v>
      </c>
      <c r="M165" s="127">
        <v>1034699.39</v>
      </c>
      <c r="N165" s="127">
        <v>12361826.73</v>
      </c>
      <c r="O165" s="128">
        <f>Table1[[#This Row],[Qualified Property Amount Reported]]/Table1[[#This Row],[Qualified Property Amount Approved]]</f>
        <v>0.55753528291207977</v>
      </c>
      <c r="P165" s="132">
        <v>202638</v>
      </c>
      <c r="Q165" s="132">
        <v>3655350</v>
      </c>
      <c r="R165" s="132">
        <v>2004386</v>
      </c>
      <c r="S165" s="133">
        <v>71</v>
      </c>
      <c r="T165" s="134">
        <v>6</v>
      </c>
      <c r="U165" s="74" t="s">
        <v>37</v>
      </c>
      <c r="V165" s="49" t="s">
        <v>653</v>
      </c>
      <c r="W165" s="41"/>
      <c r="X165" s="41"/>
      <c r="Y165" s="43"/>
      <c r="Z165" s="72">
        <v>32</v>
      </c>
      <c r="AA165" s="72"/>
      <c r="AB165" s="72">
        <v>16</v>
      </c>
      <c r="AC165" s="89"/>
    </row>
    <row r="166" spans="1:29" ht="83.15" customHeight="1" x14ac:dyDescent="0.35">
      <c r="A166" s="73">
        <v>164</v>
      </c>
      <c r="B166" s="72" t="s">
        <v>611</v>
      </c>
      <c r="C166" s="72">
        <v>2018</v>
      </c>
      <c r="D166" s="96">
        <v>43270</v>
      </c>
      <c r="E166" s="72" t="s">
        <v>612</v>
      </c>
      <c r="F166" s="72" t="s">
        <v>345</v>
      </c>
      <c r="G166" s="72" t="s">
        <v>123</v>
      </c>
      <c r="H166" s="72" t="s">
        <v>123</v>
      </c>
      <c r="I166" s="72" t="s">
        <v>35</v>
      </c>
      <c r="J166" s="72" t="s">
        <v>163</v>
      </c>
      <c r="K166" s="126">
        <v>22329400</v>
      </c>
      <c r="L166" s="130">
        <v>1866738</v>
      </c>
      <c r="M166" s="127">
        <v>0</v>
      </c>
      <c r="N166" s="127">
        <v>0</v>
      </c>
      <c r="O166" s="128">
        <f>Table1[[#This Row],[Qualified Property Amount Reported]]/Table1[[#This Row],[Qualified Property Amount Approved]]</f>
        <v>0</v>
      </c>
      <c r="P166" s="130">
        <v>15578624</v>
      </c>
      <c r="Q166" s="130">
        <v>71861266</v>
      </c>
      <c r="R166" s="130">
        <v>85573152</v>
      </c>
      <c r="S166" s="131">
        <v>260</v>
      </c>
      <c r="T166" s="131">
        <v>15</v>
      </c>
      <c r="U166" s="74" t="s">
        <v>44</v>
      </c>
      <c r="V166" s="46"/>
      <c r="W166" s="41"/>
      <c r="X166" s="41"/>
      <c r="Y166" s="43"/>
      <c r="Z166" s="72">
        <v>61</v>
      </c>
      <c r="AA166" s="72"/>
      <c r="AB166" s="72">
        <v>26</v>
      </c>
      <c r="AC166" s="89"/>
    </row>
    <row r="167" spans="1:29" ht="83.15" customHeight="1" x14ac:dyDescent="0.35">
      <c r="A167" s="73">
        <v>165</v>
      </c>
      <c r="B167" s="66" t="s">
        <v>655</v>
      </c>
      <c r="C167" s="72">
        <v>2018</v>
      </c>
      <c r="D167" s="96">
        <v>43417</v>
      </c>
      <c r="E167" s="66" t="s">
        <v>656</v>
      </c>
      <c r="F167" s="66" t="s">
        <v>33</v>
      </c>
      <c r="G167" s="72" t="s">
        <v>33</v>
      </c>
      <c r="H167" s="72" t="s">
        <v>33</v>
      </c>
      <c r="I167" s="66" t="s">
        <v>237</v>
      </c>
      <c r="J167" s="66" t="s">
        <v>657</v>
      </c>
      <c r="K167" s="127">
        <v>876493</v>
      </c>
      <c r="L167" s="132">
        <v>73275</v>
      </c>
      <c r="M167" s="127">
        <v>73252.87</v>
      </c>
      <c r="N167" s="127">
        <v>876230.46</v>
      </c>
      <c r="O167" s="128">
        <f>Table1[[#This Row],[Qualified Property Amount Reported]]/Table1[[#This Row],[Qualified Property Amount Approved]]</f>
        <v>0.99970046537736179</v>
      </c>
      <c r="P167" s="132" t="s">
        <v>88</v>
      </c>
      <c r="Q167" s="132">
        <v>231095</v>
      </c>
      <c r="R167" s="132">
        <v>157820</v>
      </c>
      <c r="S167" s="133">
        <v>10</v>
      </c>
      <c r="T167" s="134">
        <v>1</v>
      </c>
      <c r="U167" s="74" t="s">
        <v>50</v>
      </c>
      <c r="V167" s="46"/>
      <c r="W167" s="41"/>
      <c r="X167" s="41"/>
      <c r="Y167" s="43"/>
      <c r="Z167" s="72">
        <v>6</v>
      </c>
      <c r="AA167" s="72"/>
      <c r="AB167" s="72">
        <v>6</v>
      </c>
      <c r="AC167" s="89"/>
    </row>
    <row r="168" spans="1:29" ht="88.5" customHeight="1" x14ac:dyDescent="0.35">
      <c r="A168" s="73">
        <v>166</v>
      </c>
      <c r="B168" s="73" t="s">
        <v>677</v>
      </c>
      <c r="C168" s="72">
        <v>2018</v>
      </c>
      <c r="D168" s="153">
        <v>43452</v>
      </c>
      <c r="E168" s="73" t="s">
        <v>678</v>
      </c>
      <c r="F168" s="73" t="s">
        <v>468</v>
      </c>
      <c r="G168" s="73" t="s">
        <v>469</v>
      </c>
      <c r="H168" s="73" t="s">
        <v>469</v>
      </c>
      <c r="I168" s="73" t="s">
        <v>237</v>
      </c>
      <c r="J168" s="73" t="s">
        <v>679</v>
      </c>
      <c r="K168" s="126">
        <v>3636029</v>
      </c>
      <c r="L168" s="130">
        <v>303972</v>
      </c>
      <c r="M168" s="127">
        <v>90125.9</v>
      </c>
      <c r="N168" s="127">
        <v>1078061</v>
      </c>
      <c r="O168" s="128">
        <f>Table1[[#This Row],[Qualified Property Amount Reported]]/Table1[[#This Row],[Qualified Property Amount Approved]]</f>
        <v>0.29649405986585914</v>
      </c>
      <c r="P168" s="130" t="s">
        <v>88</v>
      </c>
      <c r="Q168" s="130">
        <v>1897358</v>
      </c>
      <c r="R168" s="130">
        <v>1593386</v>
      </c>
      <c r="S168" s="131">
        <v>62</v>
      </c>
      <c r="T168" s="131">
        <v>4</v>
      </c>
      <c r="U168" s="76" t="s">
        <v>44</v>
      </c>
      <c r="V168" s="46"/>
      <c r="W168" s="41"/>
      <c r="X168" s="41"/>
      <c r="Y168" s="43"/>
      <c r="Z168" s="72">
        <v>14</v>
      </c>
      <c r="AA168" s="72"/>
      <c r="AB168" s="72">
        <v>9</v>
      </c>
      <c r="AC168" s="89"/>
    </row>
    <row r="169" spans="1:29" ht="83.15" customHeight="1" x14ac:dyDescent="0.35">
      <c r="A169" s="73">
        <v>167</v>
      </c>
      <c r="B169" s="66" t="s">
        <v>642</v>
      </c>
      <c r="C169" s="72">
        <v>2018</v>
      </c>
      <c r="D169" s="154">
        <v>43389</v>
      </c>
      <c r="E169" s="66" t="s">
        <v>410</v>
      </c>
      <c r="F169" s="66" t="s">
        <v>643</v>
      </c>
      <c r="G169" s="72" t="s">
        <v>116</v>
      </c>
      <c r="H169" s="72" t="s">
        <v>116</v>
      </c>
      <c r="I169" s="66" t="s">
        <v>383</v>
      </c>
      <c r="J169" s="66" t="s">
        <v>384</v>
      </c>
      <c r="K169" s="127">
        <v>3750505</v>
      </c>
      <c r="L169" s="132">
        <v>313542</v>
      </c>
      <c r="M169" s="127">
        <v>313542</v>
      </c>
      <c r="N169" s="127">
        <v>3750500</v>
      </c>
      <c r="O169" s="128">
        <f>Table1[[#This Row],[Qualified Property Amount Reported]]/Table1[[#This Row],[Qualified Property Amount Approved]]</f>
        <v>0.99999866684619809</v>
      </c>
      <c r="P169" s="132">
        <v>18776</v>
      </c>
      <c r="Q169" s="132">
        <v>700109</v>
      </c>
      <c r="R169" s="132">
        <v>405343</v>
      </c>
      <c r="S169" s="133">
        <v>24</v>
      </c>
      <c r="T169" s="134">
        <v>1</v>
      </c>
      <c r="U169" s="74" t="s">
        <v>50</v>
      </c>
      <c r="V169" s="46"/>
      <c r="W169" s="41"/>
      <c r="X169" s="41"/>
      <c r="Y169" s="43"/>
      <c r="Z169" s="72">
        <v>79</v>
      </c>
      <c r="AA169" s="72"/>
      <c r="AB169" s="72">
        <v>38</v>
      </c>
      <c r="AC169" s="89"/>
    </row>
    <row r="170" spans="1:29" ht="83.15" customHeight="1" x14ac:dyDescent="0.35">
      <c r="A170" s="73">
        <v>168</v>
      </c>
      <c r="B170" s="72" t="s">
        <v>628</v>
      </c>
      <c r="C170" s="72">
        <v>2018</v>
      </c>
      <c r="D170" s="96">
        <v>43333</v>
      </c>
      <c r="E170" s="72" t="s">
        <v>629</v>
      </c>
      <c r="F170" s="72" t="s">
        <v>630</v>
      </c>
      <c r="G170" s="72" t="s">
        <v>630</v>
      </c>
      <c r="H170" s="72" t="s">
        <v>630</v>
      </c>
      <c r="I170" s="72" t="s">
        <v>237</v>
      </c>
      <c r="J170" s="72" t="s">
        <v>631</v>
      </c>
      <c r="K170" s="126">
        <v>2852000</v>
      </c>
      <c r="L170" s="130">
        <v>238427</v>
      </c>
      <c r="M170" s="127">
        <v>238578.14</v>
      </c>
      <c r="N170" s="127">
        <v>2852000</v>
      </c>
      <c r="O170" s="128">
        <f>Table1[[#This Row],[Qualified Property Amount Reported]]/Table1[[#This Row],[Qualified Property Amount Approved]]</f>
        <v>1</v>
      </c>
      <c r="P170" s="130" t="s">
        <v>88</v>
      </c>
      <c r="Q170" s="130">
        <v>433975</v>
      </c>
      <c r="R170" s="130">
        <v>195548</v>
      </c>
      <c r="S170" s="131">
        <v>58</v>
      </c>
      <c r="T170" s="131">
        <v>3</v>
      </c>
      <c r="U170" s="74" t="s">
        <v>50</v>
      </c>
      <c r="V170" s="47" t="s">
        <v>632</v>
      </c>
      <c r="W170" s="41"/>
      <c r="X170" s="41"/>
      <c r="Y170" s="43"/>
      <c r="Z170" s="72">
        <v>4</v>
      </c>
      <c r="AA170" s="72"/>
      <c r="AB170" s="72">
        <v>3</v>
      </c>
      <c r="AC170" s="89"/>
    </row>
    <row r="171" spans="1:29" ht="83.15" customHeight="1" x14ac:dyDescent="0.35">
      <c r="A171" s="73">
        <v>169</v>
      </c>
      <c r="B171" s="72" t="s">
        <v>591</v>
      </c>
      <c r="C171" s="72">
        <v>2018</v>
      </c>
      <c r="D171" s="96">
        <v>43207</v>
      </c>
      <c r="E171" s="72" t="s">
        <v>592</v>
      </c>
      <c r="F171" s="72" t="s">
        <v>593</v>
      </c>
      <c r="G171" s="72" t="s">
        <v>352</v>
      </c>
      <c r="H171" s="72" t="s">
        <v>594</v>
      </c>
      <c r="I171" s="72" t="s">
        <v>35</v>
      </c>
      <c r="J171" s="72" t="s">
        <v>163</v>
      </c>
      <c r="K171" s="126">
        <v>239234449</v>
      </c>
      <c r="L171" s="130">
        <v>20000000</v>
      </c>
      <c r="M171" s="127">
        <v>20032707.02</v>
      </c>
      <c r="N171" s="127">
        <v>238980980.30000001</v>
      </c>
      <c r="O171" s="128">
        <f>Table1[[#This Row],[Qualified Property Amount Reported]]/Table1[[#This Row],[Qualified Property Amount Approved]]</f>
        <v>0.9989405008306308</v>
      </c>
      <c r="P171" s="130">
        <v>1008206</v>
      </c>
      <c r="Q171" s="130">
        <v>38031362</v>
      </c>
      <c r="R171" s="130">
        <v>19039568</v>
      </c>
      <c r="S171" s="131">
        <v>1244</v>
      </c>
      <c r="T171" s="131">
        <v>85</v>
      </c>
      <c r="U171" s="66" t="s">
        <v>50</v>
      </c>
      <c r="V171" s="47" t="s">
        <v>595</v>
      </c>
      <c r="W171" s="38" t="s">
        <v>596</v>
      </c>
      <c r="X171" s="39" t="s">
        <v>597</v>
      </c>
      <c r="Y171" s="43"/>
      <c r="Z171" s="72">
        <v>33</v>
      </c>
      <c r="AA171" s="72"/>
      <c r="AB171" s="72">
        <v>14</v>
      </c>
      <c r="AC171" s="89"/>
    </row>
    <row r="172" spans="1:29" ht="83.15" customHeight="1" x14ac:dyDescent="0.35">
      <c r="A172" s="73">
        <v>170</v>
      </c>
      <c r="B172" s="73" t="s">
        <v>615</v>
      </c>
      <c r="C172" s="72">
        <v>2018</v>
      </c>
      <c r="D172" s="153">
        <v>43452</v>
      </c>
      <c r="E172" s="73" t="s">
        <v>616</v>
      </c>
      <c r="F172" s="73" t="s">
        <v>617</v>
      </c>
      <c r="G172" s="73" t="s">
        <v>64</v>
      </c>
      <c r="H172" s="73" t="s">
        <v>64</v>
      </c>
      <c r="I172" s="73" t="s">
        <v>237</v>
      </c>
      <c r="J172" s="73" t="s">
        <v>618</v>
      </c>
      <c r="K172" s="126">
        <v>2050000</v>
      </c>
      <c r="L172" s="130">
        <v>171380</v>
      </c>
      <c r="M172" s="127">
        <v>171380</v>
      </c>
      <c r="N172" s="127">
        <v>2050000</v>
      </c>
      <c r="O172" s="128">
        <f>Table1[[#This Row],[Qualified Property Amount Reported]]/Table1[[#This Row],[Qualified Property Amount Approved]]</f>
        <v>1</v>
      </c>
      <c r="P172" s="130" t="s">
        <v>88</v>
      </c>
      <c r="Q172" s="130">
        <v>429910</v>
      </c>
      <c r="R172" s="130">
        <v>258530</v>
      </c>
      <c r="S172" s="131">
        <v>23</v>
      </c>
      <c r="T172" s="131">
        <v>2</v>
      </c>
      <c r="U172" s="76" t="s">
        <v>50</v>
      </c>
      <c r="V172" s="46"/>
      <c r="W172" s="41"/>
      <c r="X172" s="41"/>
      <c r="Y172" s="43"/>
      <c r="Z172" s="72">
        <v>23</v>
      </c>
      <c r="AA172" s="72"/>
      <c r="AB172" s="72">
        <v>9</v>
      </c>
      <c r="AC172" s="89"/>
    </row>
    <row r="173" spans="1:29" ht="83.15" customHeight="1" x14ac:dyDescent="0.35">
      <c r="A173" s="73">
        <v>171</v>
      </c>
      <c r="B173" s="72" t="s">
        <v>603</v>
      </c>
      <c r="C173" s="72">
        <v>2018</v>
      </c>
      <c r="D173" s="96">
        <v>43235</v>
      </c>
      <c r="E173" s="72" t="s">
        <v>604</v>
      </c>
      <c r="F173" s="72" t="s">
        <v>605</v>
      </c>
      <c r="G173" s="72" t="s">
        <v>41</v>
      </c>
      <c r="H173" s="72" t="s">
        <v>41</v>
      </c>
      <c r="I173" s="72" t="s">
        <v>237</v>
      </c>
      <c r="J173" s="72" t="s">
        <v>606</v>
      </c>
      <c r="K173" s="126">
        <v>7680000</v>
      </c>
      <c r="L173" s="130">
        <v>642048</v>
      </c>
      <c r="M173" s="127">
        <v>23441.17</v>
      </c>
      <c r="N173" s="127">
        <v>280396.79999999999</v>
      </c>
      <c r="O173" s="128">
        <f>Table1[[#This Row],[Qualified Property Amount Reported]]/Table1[[#This Row],[Qualified Property Amount Approved]]</f>
        <v>3.6510000000000001E-2</v>
      </c>
      <c r="P173" s="130" t="s">
        <v>88</v>
      </c>
      <c r="Q173" s="130">
        <v>1164200</v>
      </c>
      <c r="R173" s="130">
        <v>522152</v>
      </c>
      <c r="S173" s="131">
        <v>37</v>
      </c>
      <c r="T173" s="131">
        <v>2</v>
      </c>
      <c r="U173" s="66" t="s">
        <v>44</v>
      </c>
      <c r="V173" s="46"/>
      <c r="W173" s="41"/>
      <c r="X173" s="41"/>
      <c r="Y173" s="43"/>
      <c r="Z173" s="72">
        <v>70</v>
      </c>
      <c r="AA173" s="72"/>
      <c r="AB173" s="72">
        <v>34</v>
      </c>
      <c r="AC173" s="89"/>
    </row>
    <row r="174" spans="1:29" ht="83.15" customHeight="1" x14ac:dyDescent="0.35">
      <c r="A174" s="73">
        <v>172</v>
      </c>
      <c r="B174" s="72" t="s">
        <v>613</v>
      </c>
      <c r="C174" s="72">
        <v>2018</v>
      </c>
      <c r="D174" s="96">
        <v>43235</v>
      </c>
      <c r="E174" s="72" t="s">
        <v>407</v>
      </c>
      <c r="F174" s="72" t="s">
        <v>69</v>
      </c>
      <c r="G174" s="72" t="s">
        <v>55</v>
      </c>
      <c r="H174" s="72" t="s">
        <v>55</v>
      </c>
      <c r="I174" s="72" t="s">
        <v>383</v>
      </c>
      <c r="J174" s="72" t="s">
        <v>408</v>
      </c>
      <c r="K174" s="126">
        <v>11999548</v>
      </c>
      <c r="L174" s="132">
        <v>1003162</v>
      </c>
      <c r="M174" s="127">
        <v>786499.03</v>
      </c>
      <c r="N174" s="127">
        <v>9407883.0800000001</v>
      </c>
      <c r="O174" s="128">
        <f>Table1[[#This Row],[Qualified Property Amount Reported]]/Table1[[#This Row],[Qualified Property Amount Approved]]</f>
        <v>0.78401978807868433</v>
      </c>
      <c r="P174" s="132">
        <v>46114</v>
      </c>
      <c r="Q174" s="132">
        <v>2430654</v>
      </c>
      <c r="R174" s="132">
        <v>1473605</v>
      </c>
      <c r="S174" s="133">
        <v>86</v>
      </c>
      <c r="T174" s="133">
        <v>5</v>
      </c>
      <c r="U174" s="66" t="s">
        <v>50</v>
      </c>
      <c r="V174" s="48" t="s">
        <v>614</v>
      </c>
      <c r="W174" s="41"/>
      <c r="X174" s="41"/>
      <c r="Y174" s="43"/>
      <c r="Z174" s="72">
        <v>24</v>
      </c>
      <c r="AA174" s="72"/>
      <c r="AB174" s="72">
        <v>10</v>
      </c>
      <c r="AC174" s="89"/>
    </row>
    <row r="175" spans="1:29" ht="83.15" customHeight="1" x14ac:dyDescent="0.35">
      <c r="A175" s="73">
        <v>173</v>
      </c>
      <c r="B175" s="72" t="s">
        <v>574</v>
      </c>
      <c r="C175" s="72">
        <v>2018</v>
      </c>
      <c r="D175" s="96">
        <v>43116</v>
      </c>
      <c r="E175" s="72" t="s">
        <v>575</v>
      </c>
      <c r="F175" s="72" t="s">
        <v>576</v>
      </c>
      <c r="G175" s="72" t="s">
        <v>147</v>
      </c>
      <c r="H175" s="72" t="s">
        <v>147</v>
      </c>
      <c r="I175" s="72" t="s">
        <v>237</v>
      </c>
      <c r="J175" s="72" t="s">
        <v>453</v>
      </c>
      <c r="K175" s="126">
        <v>17115645</v>
      </c>
      <c r="L175" s="130">
        <v>1430868</v>
      </c>
      <c r="M175" s="127">
        <v>853545.26</v>
      </c>
      <c r="N175" s="127">
        <v>10197265.800000001</v>
      </c>
      <c r="O175" s="128">
        <f>Table1[[#This Row],[Qualified Property Amount Reported]]/Table1[[#This Row],[Qualified Property Amount Approved]]</f>
        <v>0.59578624118460044</v>
      </c>
      <c r="P175" s="130" t="s">
        <v>88</v>
      </c>
      <c r="Q175" s="130">
        <v>3266279</v>
      </c>
      <c r="R175" s="130">
        <v>1835411</v>
      </c>
      <c r="S175" s="131">
        <v>113</v>
      </c>
      <c r="T175" s="131">
        <v>11</v>
      </c>
      <c r="U175" s="66" t="s">
        <v>50</v>
      </c>
      <c r="V175" s="47" t="s">
        <v>577</v>
      </c>
      <c r="W175" s="41"/>
      <c r="X175" s="41"/>
      <c r="Y175" s="43"/>
      <c r="Z175" s="72">
        <v>31</v>
      </c>
      <c r="AA175" s="72"/>
      <c r="AB175" s="72">
        <v>14</v>
      </c>
      <c r="AC175" s="89"/>
    </row>
    <row r="176" spans="1:29" ht="83.15" customHeight="1" x14ac:dyDescent="0.35">
      <c r="A176" s="73">
        <v>174</v>
      </c>
      <c r="B176" s="66" t="s">
        <v>638</v>
      </c>
      <c r="C176" s="72">
        <v>2018</v>
      </c>
      <c r="D176" s="154">
        <v>43361</v>
      </c>
      <c r="E176" s="66" t="s">
        <v>639</v>
      </c>
      <c r="F176" s="66" t="s">
        <v>506</v>
      </c>
      <c r="G176" s="66" t="s">
        <v>103</v>
      </c>
      <c r="H176" s="66" t="s">
        <v>103</v>
      </c>
      <c r="I176" s="66" t="s">
        <v>237</v>
      </c>
      <c r="J176" s="66" t="s">
        <v>640</v>
      </c>
      <c r="K176" s="127">
        <v>71608261</v>
      </c>
      <c r="L176" s="132">
        <v>5986451</v>
      </c>
      <c r="M176" s="127">
        <v>4231673.5999999996</v>
      </c>
      <c r="N176" s="127">
        <v>50611919.780000001</v>
      </c>
      <c r="O176" s="149">
        <f>Table1[[#This Row],[Qualified Property Amount Reported]]/Table1[[#This Row],[Qualified Property Amount Approved]]</f>
        <v>0.70678884074562298</v>
      </c>
      <c r="P176" s="132" t="s">
        <v>88</v>
      </c>
      <c r="Q176" s="132">
        <v>15745595</v>
      </c>
      <c r="R176" s="132">
        <v>9759144</v>
      </c>
      <c r="S176" s="133">
        <v>680</v>
      </c>
      <c r="T176" s="134">
        <v>50</v>
      </c>
      <c r="U176" s="74" t="s">
        <v>44</v>
      </c>
      <c r="V176" s="49" t="s">
        <v>641</v>
      </c>
      <c r="W176" s="41"/>
      <c r="X176" s="41"/>
      <c r="Y176" s="43"/>
      <c r="Z176" s="72">
        <v>13</v>
      </c>
      <c r="AA176" s="72"/>
      <c r="AB176" s="72">
        <v>5</v>
      </c>
      <c r="AC176" s="89"/>
    </row>
    <row r="177" spans="1:473" ht="83.15" customHeight="1" x14ac:dyDescent="0.35">
      <c r="A177" s="73">
        <v>175</v>
      </c>
      <c r="B177" s="72" t="s">
        <v>571</v>
      </c>
      <c r="C177" s="72">
        <v>2018</v>
      </c>
      <c r="D177" s="96">
        <v>43116</v>
      </c>
      <c r="E177" s="72" t="s">
        <v>572</v>
      </c>
      <c r="F177" s="72" t="s">
        <v>404</v>
      </c>
      <c r="G177" s="72" t="s">
        <v>147</v>
      </c>
      <c r="H177" s="72" t="s">
        <v>147</v>
      </c>
      <c r="I177" s="72" t="s">
        <v>383</v>
      </c>
      <c r="J177" s="72" t="s">
        <v>388</v>
      </c>
      <c r="K177" s="126">
        <v>1970000</v>
      </c>
      <c r="L177" s="130">
        <v>164692</v>
      </c>
      <c r="M177" s="127">
        <v>165721.24</v>
      </c>
      <c r="N177" s="127">
        <v>1970000</v>
      </c>
      <c r="O177" s="128">
        <f>Table1[[#This Row],[Qualified Property Amount Reported]]/Table1[[#This Row],[Qualified Property Amount Approved]]</f>
        <v>1</v>
      </c>
      <c r="P177" s="130">
        <v>16507</v>
      </c>
      <c r="Q177" s="130">
        <v>144811</v>
      </c>
      <c r="R177" s="130">
        <v>-3374</v>
      </c>
      <c r="S177" s="131">
        <v>12</v>
      </c>
      <c r="T177" s="131">
        <v>2</v>
      </c>
      <c r="U177" s="66" t="s">
        <v>50</v>
      </c>
      <c r="V177" s="47" t="s">
        <v>573</v>
      </c>
      <c r="W177" s="41"/>
      <c r="X177" s="41"/>
      <c r="Y177" s="43"/>
      <c r="Z177" s="72">
        <v>27</v>
      </c>
      <c r="AA177" s="72"/>
      <c r="AB177" s="72">
        <v>12</v>
      </c>
      <c r="AC177" s="89"/>
    </row>
    <row r="178" spans="1:473" ht="83.15" customHeight="1" x14ac:dyDescent="0.35">
      <c r="A178" s="73">
        <v>176</v>
      </c>
      <c r="B178" s="72" t="s">
        <v>654</v>
      </c>
      <c r="C178" s="72">
        <v>2018</v>
      </c>
      <c r="D178" s="96">
        <v>43417</v>
      </c>
      <c r="E178" s="72" t="s">
        <v>254</v>
      </c>
      <c r="F178" s="72" t="s">
        <v>255</v>
      </c>
      <c r="G178" s="72" t="s">
        <v>255</v>
      </c>
      <c r="H178" s="72" t="s">
        <v>255</v>
      </c>
      <c r="I178" s="72" t="s">
        <v>383</v>
      </c>
      <c r="J178" s="66" t="s">
        <v>384</v>
      </c>
      <c r="K178" s="126">
        <v>44661209</v>
      </c>
      <c r="L178" s="132">
        <v>3733677</v>
      </c>
      <c r="M178" s="127">
        <v>1422296.26</v>
      </c>
      <c r="N178" s="127">
        <v>16996604</v>
      </c>
      <c r="O178" s="128">
        <f>Table1[[#This Row],[Qualified Property Amount Reported]]/Table1[[#This Row],[Qualified Property Amount Approved]]</f>
        <v>0.38056748530923112</v>
      </c>
      <c r="P178" s="132">
        <v>115040</v>
      </c>
      <c r="Q178" s="132">
        <v>3630121</v>
      </c>
      <c r="R178" s="132">
        <v>11484</v>
      </c>
      <c r="S178" s="133">
        <v>74</v>
      </c>
      <c r="T178" s="133">
        <v>10</v>
      </c>
      <c r="U178" s="74" t="s">
        <v>50</v>
      </c>
      <c r="V178" s="48" t="s">
        <v>256</v>
      </c>
      <c r="W178" s="41"/>
      <c r="X178" s="41"/>
      <c r="Y178" s="43"/>
      <c r="Z178" s="72">
        <v>37</v>
      </c>
      <c r="AA178" s="72"/>
      <c r="AB178" s="72">
        <v>19</v>
      </c>
      <c r="AC178" s="89"/>
    </row>
    <row r="179" spans="1:473" ht="83.15" customHeight="1" x14ac:dyDescent="0.35">
      <c r="A179" s="73">
        <v>177</v>
      </c>
      <c r="B179" s="72" t="s">
        <v>665</v>
      </c>
      <c r="C179" s="72">
        <v>2018</v>
      </c>
      <c r="D179" s="96">
        <v>43417</v>
      </c>
      <c r="E179" s="66" t="s">
        <v>666</v>
      </c>
      <c r="F179" s="66" t="s">
        <v>667</v>
      </c>
      <c r="G179" s="66" t="s">
        <v>511</v>
      </c>
      <c r="H179" s="66" t="s">
        <v>511</v>
      </c>
      <c r="I179" s="66" t="s">
        <v>237</v>
      </c>
      <c r="J179" s="66" t="s">
        <v>453</v>
      </c>
      <c r="K179" s="127">
        <v>5886000</v>
      </c>
      <c r="L179" s="132">
        <v>492070</v>
      </c>
      <c r="M179" s="127">
        <v>37793.519999999997</v>
      </c>
      <c r="N179" s="127">
        <v>452075.52000000002</v>
      </c>
      <c r="O179" s="128">
        <f>Table1[[#This Row],[Qualified Property Amount Reported]]/Table1[[#This Row],[Qualified Property Amount Approved]]</f>
        <v>7.6805219164118255E-2</v>
      </c>
      <c r="P179" s="132" t="s">
        <v>88</v>
      </c>
      <c r="Q179" s="132">
        <v>1312727</v>
      </c>
      <c r="R179" s="132">
        <v>820658</v>
      </c>
      <c r="S179" s="133">
        <v>79</v>
      </c>
      <c r="T179" s="134">
        <v>5</v>
      </c>
      <c r="U179" s="74" t="s">
        <v>44</v>
      </c>
      <c r="V179" s="46"/>
      <c r="W179" s="41"/>
      <c r="X179" s="41"/>
      <c r="Y179" s="43"/>
      <c r="Z179" s="72">
        <v>5</v>
      </c>
      <c r="AA179" s="72"/>
      <c r="AB179" s="72">
        <v>4</v>
      </c>
      <c r="AC179" s="89"/>
    </row>
    <row r="180" spans="1:473" ht="96" customHeight="1" x14ac:dyDescent="0.35">
      <c r="A180" s="73">
        <v>178</v>
      </c>
      <c r="B180" s="72" t="s">
        <v>658</v>
      </c>
      <c r="C180" s="72">
        <v>2018</v>
      </c>
      <c r="D180" s="96">
        <v>43417</v>
      </c>
      <c r="E180" s="66" t="s">
        <v>265</v>
      </c>
      <c r="F180" s="66" t="s">
        <v>659</v>
      </c>
      <c r="G180" s="66" t="s">
        <v>266</v>
      </c>
      <c r="H180" s="66" t="s">
        <v>266</v>
      </c>
      <c r="I180" s="66" t="s">
        <v>237</v>
      </c>
      <c r="J180" s="66" t="s">
        <v>660</v>
      </c>
      <c r="K180" s="127">
        <v>70220748</v>
      </c>
      <c r="L180" s="132">
        <v>5870455</v>
      </c>
      <c r="M180" s="127">
        <v>5214887.8499999996</v>
      </c>
      <c r="N180" s="127">
        <v>62379041.219999999</v>
      </c>
      <c r="O180" s="128">
        <f>Table1[[#This Row],[Qualified Property Amount Reported]]/Table1[[#This Row],[Qualified Property Amount Approved]]</f>
        <v>0.88832778055853234</v>
      </c>
      <c r="P180" s="132" t="s">
        <v>88</v>
      </c>
      <c r="Q180" s="132">
        <v>6595424</v>
      </c>
      <c r="R180" s="132">
        <v>724970</v>
      </c>
      <c r="S180" s="133">
        <v>189</v>
      </c>
      <c r="T180" s="134">
        <v>14</v>
      </c>
      <c r="U180" s="74" t="s">
        <v>50</v>
      </c>
      <c r="V180" s="46"/>
      <c r="W180" s="41"/>
      <c r="X180" s="41"/>
      <c r="Y180" s="43"/>
      <c r="Z180" s="72">
        <v>45</v>
      </c>
      <c r="AA180" s="72"/>
      <c r="AB180" s="72">
        <v>20</v>
      </c>
      <c r="AC180" s="89"/>
    </row>
    <row r="181" spans="1:473" s="82" customFormat="1" ht="83.15" customHeight="1" x14ac:dyDescent="0.35">
      <c r="A181" s="73">
        <v>179</v>
      </c>
      <c r="B181" s="72" t="s">
        <v>607</v>
      </c>
      <c r="C181" s="72">
        <v>2018</v>
      </c>
      <c r="D181" s="96">
        <v>43235</v>
      </c>
      <c r="E181" s="72" t="s">
        <v>608</v>
      </c>
      <c r="F181" s="72" t="s">
        <v>609</v>
      </c>
      <c r="G181" s="72" t="s">
        <v>229</v>
      </c>
      <c r="H181" s="72" t="s">
        <v>229</v>
      </c>
      <c r="I181" s="72" t="s">
        <v>383</v>
      </c>
      <c r="J181" s="72" t="s">
        <v>610</v>
      </c>
      <c r="K181" s="126">
        <v>3800000</v>
      </c>
      <c r="L181" s="130">
        <v>317680</v>
      </c>
      <c r="M181" s="127">
        <v>317561.59000000003</v>
      </c>
      <c r="N181" s="127">
        <v>3798583.65</v>
      </c>
      <c r="O181" s="128">
        <f>Table1[[#This Row],[Qualified Property Amount Reported]]/Table1[[#This Row],[Qualified Property Amount Approved]]</f>
        <v>0.9996272763157894</v>
      </c>
      <c r="P181" s="130">
        <v>7488</v>
      </c>
      <c r="Q181" s="130">
        <v>1692646</v>
      </c>
      <c r="R181" s="130">
        <v>1382454</v>
      </c>
      <c r="S181" s="131">
        <v>16</v>
      </c>
      <c r="T181" s="131">
        <v>2</v>
      </c>
      <c r="U181" s="66" t="s">
        <v>50</v>
      </c>
      <c r="V181" s="46"/>
      <c r="W181" s="41"/>
      <c r="X181" s="41"/>
      <c r="Y181" s="43"/>
      <c r="Z181" s="72">
        <v>22</v>
      </c>
      <c r="AA181" s="72"/>
      <c r="AB181" s="72">
        <v>8</v>
      </c>
      <c r="AC181" s="89"/>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c r="IZ181"/>
      <c r="JA181"/>
      <c r="JB181"/>
      <c r="JC181"/>
      <c r="JD181"/>
      <c r="JE181"/>
      <c r="JF181"/>
      <c r="JG181"/>
      <c r="JH181"/>
      <c r="JI181"/>
      <c r="JJ181"/>
      <c r="JK181"/>
      <c r="JL181"/>
      <c r="JM181"/>
      <c r="JN181"/>
      <c r="JO181"/>
      <c r="JP181"/>
      <c r="JQ181"/>
      <c r="JR181"/>
      <c r="JS181"/>
      <c r="JT181"/>
      <c r="JU181"/>
      <c r="JV181"/>
      <c r="JW181"/>
      <c r="JX181"/>
      <c r="JY181"/>
      <c r="JZ181"/>
      <c r="KA181"/>
      <c r="KB181"/>
      <c r="KC181"/>
      <c r="KD181"/>
      <c r="KE181"/>
      <c r="KF181"/>
      <c r="KG181"/>
      <c r="KH181"/>
      <c r="KI181"/>
      <c r="KJ181"/>
      <c r="KK181"/>
      <c r="KL181"/>
      <c r="KM181"/>
      <c r="KN181"/>
      <c r="KO181"/>
      <c r="KP181"/>
      <c r="KQ181"/>
      <c r="KR181"/>
      <c r="KS181"/>
      <c r="KT181"/>
      <c r="KU181"/>
      <c r="KV181"/>
      <c r="KW181"/>
      <c r="KX181"/>
      <c r="KY181"/>
      <c r="KZ181"/>
      <c r="LA181"/>
      <c r="LB181"/>
      <c r="LC181"/>
      <c r="LD181"/>
      <c r="LE181"/>
      <c r="LF181"/>
      <c r="LG181"/>
      <c r="LH181"/>
      <c r="LI181"/>
      <c r="LJ181"/>
      <c r="LK181"/>
      <c r="LL181"/>
      <c r="LM181"/>
      <c r="LN181"/>
      <c r="LO181"/>
      <c r="LP181"/>
      <c r="LQ181"/>
      <c r="LR181"/>
      <c r="LS181"/>
      <c r="LT181"/>
      <c r="LU181"/>
      <c r="LV181"/>
      <c r="LW181"/>
      <c r="LX181"/>
      <c r="LY181"/>
      <c r="LZ181"/>
      <c r="MA181"/>
      <c r="MB181"/>
      <c r="MC181"/>
      <c r="MD181"/>
      <c r="ME181"/>
      <c r="MF181"/>
      <c r="MG181"/>
      <c r="MH181"/>
      <c r="MI181"/>
      <c r="MJ181"/>
      <c r="MK181"/>
      <c r="ML181"/>
      <c r="MM181"/>
      <c r="MN181"/>
      <c r="MO181"/>
      <c r="MP181"/>
      <c r="MQ181"/>
      <c r="MR181"/>
      <c r="MS181"/>
      <c r="MT181"/>
      <c r="MU181"/>
      <c r="MV181"/>
      <c r="MW181"/>
      <c r="MX181"/>
      <c r="MY181"/>
      <c r="MZ181"/>
      <c r="NA181"/>
      <c r="NB181"/>
      <c r="NC181"/>
      <c r="ND181"/>
      <c r="NE181"/>
      <c r="NF181"/>
      <c r="NG181"/>
      <c r="NH181"/>
      <c r="NI181"/>
      <c r="NJ181"/>
      <c r="NK181"/>
      <c r="NL181"/>
      <c r="NM181"/>
      <c r="NN181"/>
      <c r="NO181"/>
      <c r="NP181"/>
      <c r="NQ181"/>
      <c r="NR181"/>
      <c r="NS181"/>
      <c r="NT181"/>
      <c r="NU181"/>
      <c r="NV181"/>
      <c r="NW181"/>
      <c r="NX181"/>
      <c r="NY181"/>
      <c r="NZ181"/>
      <c r="OA181"/>
      <c r="OB181"/>
      <c r="OC181"/>
      <c r="OD181"/>
      <c r="OE181"/>
      <c r="OF181"/>
      <c r="OG181"/>
      <c r="OH181"/>
      <c r="OI181"/>
      <c r="OJ181"/>
      <c r="OK181"/>
      <c r="OL181"/>
      <c r="OM181"/>
      <c r="ON181"/>
      <c r="OO181"/>
      <c r="OP181"/>
      <c r="OQ181"/>
      <c r="OR181"/>
      <c r="OS181"/>
      <c r="OT181"/>
      <c r="OU181"/>
      <c r="OV181"/>
      <c r="OW181"/>
      <c r="OX181"/>
      <c r="OY181"/>
      <c r="OZ181"/>
      <c r="PA181"/>
      <c r="PB181"/>
      <c r="PC181"/>
      <c r="PD181"/>
      <c r="PE181"/>
      <c r="PF181"/>
      <c r="PG181"/>
      <c r="PH181"/>
      <c r="PI181"/>
      <c r="PJ181"/>
      <c r="PK181"/>
      <c r="PL181"/>
      <c r="PM181"/>
      <c r="PN181"/>
      <c r="PO181"/>
      <c r="PP181"/>
      <c r="PQ181"/>
      <c r="PR181"/>
      <c r="PS181"/>
      <c r="PT181"/>
      <c r="PU181"/>
      <c r="PV181"/>
      <c r="PW181"/>
      <c r="PX181"/>
      <c r="PY181"/>
      <c r="PZ181"/>
      <c r="QA181"/>
      <c r="QB181"/>
      <c r="QC181"/>
      <c r="QD181"/>
      <c r="QE181"/>
      <c r="QF181"/>
      <c r="QG181"/>
      <c r="QH181"/>
      <c r="QI181"/>
      <c r="QJ181"/>
      <c r="QK181"/>
      <c r="QL181"/>
      <c r="QM181"/>
      <c r="QN181"/>
      <c r="QO181"/>
      <c r="QP181"/>
      <c r="QQ181"/>
      <c r="QR181"/>
      <c r="QS181"/>
      <c r="QT181"/>
      <c r="QU181"/>
      <c r="QV181"/>
      <c r="QW181"/>
      <c r="QX181"/>
      <c r="QY181"/>
      <c r="QZ181"/>
      <c r="RA181"/>
      <c r="RB181"/>
      <c r="RC181"/>
      <c r="RD181"/>
      <c r="RE181"/>
    </row>
    <row r="182" spans="1:473" ht="99.65" customHeight="1" x14ac:dyDescent="0.35">
      <c r="A182" s="73">
        <v>180</v>
      </c>
      <c r="B182" s="72" t="s">
        <v>587</v>
      </c>
      <c r="C182" s="72">
        <v>2018</v>
      </c>
      <c r="D182" s="96">
        <v>43179</v>
      </c>
      <c r="E182" s="72" t="s">
        <v>588</v>
      </c>
      <c r="F182" s="72" t="s">
        <v>589</v>
      </c>
      <c r="G182" s="72" t="s">
        <v>590</v>
      </c>
      <c r="H182" s="72" t="s">
        <v>590</v>
      </c>
      <c r="I182" s="72" t="s">
        <v>42</v>
      </c>
      <c r="J182" s="72" t="s">
        <v>138</v>
      </c>
      <c r="K182" s="126">
        <v>516286</v>
      </c>
      <c r="L182" s="130">
        <v>43162</v>
      </c>
      <c r="M182" s="127">
        <v>41121.870000000003</v>
      </c>
      <c r="N182" s="127">
        <v>491888.37</v>
      </c>
      <c r="O182" s="128">
        <f>Table1[[#This Row],[Qualified Property Amount Reported]]/Table1[[#This Row],[Qualified Property Amount Approved]]</f>
        <v>0.95274396361706493</v>
      </c>
      <c r="P182" s="130">
        <v>4940</v>
      </c>
      <c r="Q182" s="130">
        <v>31347</v>
      </c>
      <c r="R182" s="130">
        <v>-6874</v>
      </c>
      <c r="S182" s="131">
        <v>8</v>
      </c>
      <c r="T182" s="131">
        <v>2</v>
      </c>
      <c r="U182" s="66" t="s">
        <v>50</v>
      </c>
      <c r="V182" s="46"/>
      <c r="W182" s="41"/>
      <c r="X182" s="41"/>
      <c r="Y182" s="43"/>
      <c r="Z182" s="72">
        <v>1</v>
      </c>
      <c r="AA182" s="72"/>
      <c r="AB182" s="72">
        <v>1</v>
      </c>
      <c r="AC182" s="89"/>
    </row>
    <row r="183" spans="1:473" ht="97.5" customHeight="1" x14ac:dyDescent="0.35">
      <c r="A183" s="73">
        <v>181</v>
      </c>
      <c r="B183" s="72" t="s">
        <v>585</v>
      </c>
      <c r="C183" s="72">
        <v>2018</v>
      </c>
      <c r="D183" s="96">
        <v>43207</v>
      </c>
      <c r="E183" s="72" t="s">
        <v>586</v>
      </c>
      <c r="F183" s="72" t="s">
        <v>55</v>
      </c>
      <c r="G183" s="72" t="s">
        <v>55</v>
      </c>
      <c r="H183" s="72" t="s">
        <v>55</v>
      </c>
      <c r="I183" s="72" t="s">
        <v>42</v>
      </c>
      <c r="J183" s="72" t="s">
        <v>56</v>
      </c>
      <c r="K183" s="126">
        <v>6746508</v>
      </c>
      <c r="L183" s="130">
        <v>564008</v>
      </c>
      <c r="M183" s="127">
        <v>564004.56000000006</v>
      </c>
      <c r="N183" s="127">
        <v>6746466.0800000001</v>
      </c>
      <c r="O183" s="128">
        <f>Table1[[#This Row],[Qualified Property Amount Reported]]/Table1[[#This Row],[Qualified Property Amount Approved]]</f>
        <v>0.99999378641513503</v>
      </c>
      <c r="P183" s="130">
        <v>339550</v>
      </c>
      <c r="Q183" s="130">
        <v>729070</v>
      </c>
      <c r="R183" s="130">
        <v>504612</v>
      </c>
      <c r="S183" s="131">
        <v>62</v>
      </c>
      <c r="T183" s="131">
        <v>6</v>
      </c>
      <c r="U183" s="66" t="s">
        <v>50</v>
      </c>
      <c r="V183" s="46"/>
      <c r="W183" s="41"/>
      <c r="X183" s="41"/>
      <c r="Y183" s="43"/>
      <c r="Z183" s="72">
        <v>26</v>
      </c>
      <c r="AA183" s="72"/>
      <c r="AB183" s="72">
        <v>10</v>
      </c>
      <c r="AC183" s="89"/>
    </row>
    <row r="184" spans="1:473" ht="83.15" customHeight="1" x14ac:dyDescent="0.35">
      <c r="A184" s="73">
        <v>182</v>
      </c>
      <c r="B184" s="72" t="s">
        <v>619</v>
      </c>
      <c r="C184" s="72">
        <v>2018</v>
      </c>
      <c r="D184" s="96">
        <v>43270</v>
      </c>
      <c r="E184" s="72" t="s">
        <v>344</v>
      </c>
      <c r="F184" s="72" t="s">
        <v>620</v>
      </c>
      <c r="G184" s="72" t="s">
        <v>123</v>
      </c>
      <c r="H184" s="72" t="s">
        <v>621</v>
      </c>
      <c r="I184" s="72" t="s">
        <v>237</v>
      </c>
      <c r="J184" s="72" t="s">
        <v>287</v>
      </c>
      <c r="K184" s="126">
        <v>142708000</v>
      </c>
      <c r="L184" s="130">
        <v>11930389</v>
      </c>
      <c r="M184" s="127">
        <v>11857947.140000001</v>
      </c>
      <c r="N184" s="127">
        <v>141605297.83000001</v>
      </c>
      <c r="O184" s="128">
        <f>Table1[[#This Row],[Qualified Property Amount Reported]]/Table1[[#This Row],[Qualified Property Amount Approved]]</f>
        <v>0.99227301784062572</v>
      </c>
      <c r="P184" s="130" t="s">
        <v>88</v>
      </c>
      <c r="Q184" s="130">
        <v>15139753</v>
      </c>
      <c r="R184" s="130">
        <v>3209365</v>
      </c>
      <c r="S184" s="131">
        <v>7023</v>
      </c>
      <c r="T184" s="131">
        <v>118</v>
      </c>
      <c r="U184" s="74" t="s">
        <v>50</v>
      </c>
      <c r="V184" s="47" t="s">
        <v>346</v>
      </c>
      <c r="W184" s="41"/>
      <c r="X184" s="41"/>
      <c r="Y184" s="43"/>
      <c r="Z184" s="72">
        <v>61</v>
      </c>
      <c r="AA184" s="72"/>
      <c r="AB184" s="72">
        <v>35</v>
      </c>
      <c r="AC184" s="89"/>
    </row>
    <row r="185" spans="1:473" ht="102" customHeight="1" x14ac:dyDescent="0.35">
      <c r="A185" s="73">
        <v>183</v>
      </c>
      <c r="B185" s="72" t="s">
        <v>668</v>
      </c>
      <c r="C185" s="72">
        <v>2018</v>
      </c>
      <c r="D185" s="96">
        <v>43417</v>
      </c>
      <c r="E185" s="66" t="s">
        <v>669</v>
      </c>
      <c r="F185" s="66" t="s">
        <v>116</v>
      </c>
      <c r="G185" s="66" t="s">
        <v>266</v>
      </c>
      <c r="H185" s="66" t="s">
        <v>116</v>
      </c>
      <c r="I185" s="66" t="s">
        <v>237</v>
      </c>
      <c r="J185" s="66" t="s">
        <v>670</v>
      </c>
      <c r="K185" s="127">
        <v>2821986</v>
      </c>
      <c r="L185" s="132">
        <v>235918</v>
      </c>
      <c r="M185" s="127">
        <v>207179.74</v>
      </c>
      <c r="N185" s="127">
        <v>2478226.64</v>
      </c>
      <c r="O185" s="128">
        <f>Table1[[#This Row],[Qualified Property Amount Reported]]/Table1[[#This Row],[Qualified Property Amount Approved]]</f>
        <v>0.87818530637643144</v>
      </c>
      <c r="P185" s="132" t="s">
        <v>88</v>
      </c>
      <c r="Q185" s="132">
        <v>534834</v>
      </c>
      <c r="R185" s="132">
        <v>298916</v>
      </c>
      <c r="S185" s="133">
        <v>65</v>
      </c>
      <c r="T185" s="134">
        <v>3.39</v>
      </c>
      <c r="U185" s="74" t="s">
        <v>50</v>
      </c>
      <c r="V185" s="46"/>
      <c r="W185" s="41"/>
      <c r="X185" s="41"/>
      <c r="Y185" s="43"/>
      <c r="Z185" s="72">
        <v>75</v>
      </c>
      <c r="AA185" s="72"/>
      <c r="AB185" s="72">
        <v>20</v>
      </c>
      <c r="AC185" s="89"/>
    </row>
    <row r="186" spans="1:473" ht="83.15" customHeight="1" x14ac:dyDescent="0.35">
      <c r="A186" s="73">
        <v>184</v>
      </c>
      <c r="B186" s="72" t="s">
        <v>598</v>
      </c>
      <c r="C186" s="72">
        <v>2018</v>
      </c>
      <c r="D186" s="96">
        <v>43235</v>
      </c>
      <c r="E186" s="72" t="s">
        <v>599</v>
      </c>
      <c r="F186" s="72" t="s">
        <v>600</v>
      </c>
      <c r="G186" s="72" t="s">
        <v>601</v>
      </c>
      <c r="H186" s="72" t="s">
        <v>601</v>
      </c>
      <c r="I186" s="72" t="s">
        <v>383</v>
      </c>
      <c r="J186" s="72" t="s">
        <v>602</v>
      </c>
      <c r="K186" s="126">
        <v>511000</v>
      </c>
      <c r="L186" s="130">
        <v>42720</v>
      </c>
      <c r="M186" s="127">
        <v>42719.6</v>
      </c>
      <c r="N186" s="127">
        <v>511000</v>
      </c>
      <c r="O186" s="128">
        <f>Table1[[#This Row],[Qualified Property Amount Reported]]/Table1[[#This Row],[Qualified Property Amount Approved]]</f>
        <v>1</v>
      </c>
      <c r="P186" s="130">
        <v>3484</v>
      </c>
      <c r="Q186" s="130">
        <v>85695</v>
      </c>
      <c r="R186" s="130">
        <v>46549</v>
      </c>
      <c r="S186" s="131">
        <v>2</v>
      </c>
      <c r="T186" s="131">
        <v>1</v>
      </c>
      <c r="U186" s="66" t="s">
        <v>50</v>
      </c>
      <c r="V186" s="46"/>
      <c r="W186" s="41"/>
      <c r="X186" s="41"/>
      <c r="Y186" s="43"/>
      <c r="Z186" s="72">
        <v>1</v>
      </c>
      <c r="AA186" s="72"/>
      <c r="AB186" s="72">
        <v>1</v>
      </c>
      <c r="AC186" s="89"/>
    </row>
    <row r="187" spans="1:473" ht="105.5" customHeight="1" x14ac:dyDescent="0.35">
      <c r="A187" s="73">
        <v>185</v>
      </c>
      <c r="B187" s="72" t="s">
        <v>579</v>
      </c>
      <c r="C187" s="72">
        <v>2018</v>
      </c>
      <c r="D187" s="96">
        <v>43179</v>
      </c>
      <c r="E187" s="76" t="s">
        <v>160</v>
      </c>
      <c r="F187" s="72" t="s">
        <v>127</v>
      </c>
      <c r="G187" s="72" t="s">
        <v>64</v>
      </c>
      <c r="H187" s="72" t="s">
        <v>64</v>
      </c>
      <c r="I187" s="72" t="s">
        <v>35</v>
      </c>
      <c r="J187" s="72" t="s">
        <v>163</v>
      </c>
      <c r="K187" s="126">
        <v>239234449</v>
      </c>
      <c r="L187" s="130">
        <v>20000000</v>
      </c>
      <c r="M187" s="127">
        <v>19999999.93</v>
      </c>
      <c r="N187" s="127">
        <v>239234448.40000001</v>
      </c>
      <c r="O187" s="128">
        <f>Table1[[#This Row],[Qualified Property Amount Reported]]/Table1[[#This Row],[Qualified Property Amount Approved]]</f>
        <v>0.99999999749199997</v>
      </c>
      <c r="P187" s="130">
        <v>2581524.4900000002</v>
      </c>
      <c r="Q187" s="130">
        <v>19018168.719999999</v>
      </c>
      <c r="R187" s="130">
        <v>1599693.27</v>
      </c>
      <c r="S187" s="131">
        <v>842</v>
      </c>
      <c r="T187" s="131">
        <v>36</v>
      </c>
      <c r="U187" s="66" t="s">
        <v>50</v>
      </c>
      <c r="V187" s="52" t="s">
        <v>164</v>
      </c>
      <c r="W187" s="41"/>
      <c r="X187" s="41"/>
      <c r="Y187" s="43"/>
      <c r="Z187" s="72">
        <v>24</v>
      </c>
      <c r="AA187" s="72"/>
      <c r="AB187" s="72">
        <v>10</v>
      </c>
      <c r="AC187" s="89"/>
    </row>
    <row r="188" spans="1:473" ht="83.15" customHeight="1" x14ac:dyDescent="0.35">
      <c r="A188" s="73">
        <v>186</v>
      </c>
      <c r="B188" s="72" t="s">
        <v>634</v>
      </c>
      <c r="C188" s="72">
        <v>2018</v>
      </c>
      <c r="D188" s="96">
        <v>43333</v>
      </c>
      <c r="E188" s="72" t="s">
        <v>635</v>
      </c>
      <c r="F188" s="72" t="s">
        <v>636</v>
      </c>
      <c r="G188" s="72" t="s">
        <v>295</v>
      </c>
      <c r="H188" s="72" t="s">
        <v>295</v>
      </c>
      <c r="I188" s="72" t="s">
        <v>237</v>
      </c>
      <c r="J188" s="72" t="s">
        <v>453</v>
      </c>
      <c r="K188" s="126">
        <v>3750000</v>
      </c>
      <c r="L188" s="130">
        <v>313500</v>
      </c>
      <c r="M188" s="127">
        <v>266793.34000000003</v>
      </c>
      <c r="N188" s="127">
        <v>3182742.02</v>
      </c>
      <c r="O188" s="128">
        <f>Table1[[#This Row],[Qualified Property Amount Reported]]/Table1[[#This Row],[Qualified Property Amount Approved]]</f>
        <v>0.84873120533333335</v>
      </c>
      <c r="P188" s="130" t="s">
        <v>88</v>
      </c>
      <c r="Q188" s="130">
        <v>1448619</v>
      </c>
      <c r="R188" s="130">
        <v>1135119</v>
      </c>
      <c r="S188" s="131">
        <v>25</v>
      </c>
      <c r="T188" s="131">
        <v>2</v>
      </c>
      <c r="U188" s="74" t="s">
        <v>50</v>
      </c>
      <c r="V188" s="47" t="s">
        <v>637</v>
      </c>
      <c r="W188" s="41"/>
      <c r="X188" s="41"/>
      <c r="Y188" s="43"/>
      <c r="Z188" s="72">
        <v>27</v>
      </c>
      <c r="AA188" s="72"/>
      <c r="AB188" s="72">
        <v>12</v>
      </c>
      <c r="AC188" s="89"/>
    </row>
    <row r="189" spans="1:473" ht="83.15" customHeight="1" x14ac:dyDescent="0.35">
      <c r="A189" s="73">
        <v>187</v>
      </c>
      <c r="B189" s="72" t="s">
        <v>580</v>
      </c>
      <c r="C189" s="73">
        <v>2018</v>
      </c>
      <c r="D189" s="96">
        <v>43179</v>
      </c>
      <c r="E189" s="72" t="s">
        <v>581</v>
      </c>
      <c r="F189" s="72" t="s">
        <v>582</v>
      </c>
      <c r="G189" s="72" t="s">
        <v>583</v>
      </c>
      <c r="H189" s="72" t="s">
        <v>583</v>
      </c>
      <c r="I189" s="72" t="s">
        <v>237</v>
      </c>
      <c r="J189" s="72" t="s">
        <v>584</v>
      </c>
      <c r="K189" s="126">
        <v>8726448</v>
      </c>
      <c r="L189" s="130">
        <v>729531</v>
      </c>
      <c r="M189" s="127">
        <v>0</v>
      </c>
      <c r="N189" s="127">
        <v>0</v>
      </c>
      <c r="O189" s="128">
        <f>Table1[[#This Row],[Qualified Property Amount Reported]]/Table1[[#This Row],[Qualified Property Amount Approved]]</f>
        <v>0</v>
      </c>
      <c r="P189" s="130" t="s">
        <v>88</v>
      </c>
      <c r="Q189" s="130">
        <v>799519</v>
      </c>
      <c r="R189" s="130">
        <v>69988</v>
      </c>
      <c r="S189" s="131">
        <v>21</v>
      </c>
      <c r="T189" s="131">
        <v>2</v>
      </c>
      <c r="U189" s="148" t="s">
        <v>44</v>
      </c>
      <c r="V189" s="46"/>
      <c r="W189" s="41"/>
      <c r="X189" s="41"/>
      <c r="Y189" s="43"/>
      <c r="Z189" s="72">
        <v>2</v>
      </c>
      <c r="AA189" s="72"/>
      <c r="AB189" s="72">
        <v>2</v>
      </c>
      <c r="AC189" s="89"/>
    </row>
    <row r="190" spans="1:473" ht="92.15" customHeight="1" x14ac:dyDescent="0.35">
      <c r="A190" s="73">
        <v>188</v>
      </c>
      <c r="B190" s="73" t="s">
        <v>671</v>
      </c>
      <c r="C190" s="72">
        <v>2018</v>
      </c>
      <c r="D190" s="153">
        <v>43452</v>
      </c>
      <c r="E190" s="73" t="s">
        <v>672</v>
      </c>
      <c r="F190" s="73" t="s">
        <v>52</v>
      </c>
      <c r="G190" s="73" t="s">
        <v>48</v>
      </c>
      <c r="H190" s="73" t="s">
        <v>48</v>
      </c>
      <c r="I190" s="73" t="s">
        <v>237</v>
      </c>
      <c r="J190" s="73" t="s">
        <v>673</v>
      </c>
      <c r="K190" s="126">
        <v>3174400</v>
      </c>
      <c r="L190" s="130">
        <v>265380</v>
      </c>
      <c r="M190" s="127">
        <v>109114.9</v>
      </c>
      <c r="N190" s="127">
        <v>1305202.1000000001</v>
      </c>
      <c r="O190" s="128">
        <f>Table1[[#This Row],[Qualified Property Amount Reported]]/Table1[[#This Row],[Qualified Property Amount Approved]]</f>
        <v>0.41116497605846775</v>
      </c>
      <c r="P190" s="130" t="s">
        <v>88</v>
      </c>
      <c r="Q190" s="130">
        <v>599624</v>
      </c>
      <c r="R190" s="130">
        <v>334244</v>
      </c>
      <c r="S190" s="131">
        <v>41</v>
      </c>
      <c r="T190" s="131">
        <v>3</v>
      </c>
      <c r="U190" s="76" t="s">
        <v>44</v>
      </c>
      <c r="V190" s="46"/>
      <c r="W190" s="41"/>
      <c r="X190" s="41"/>
      <c r="Y190" s="43"/>
      <c r="Z190" s="72">
        <v>35</v>
      </c>
      <c r="AA190" s="72"/>
      <c r="AB190" s="72">
        <v>14</v>
      </c>
      <c r="AC190" s="89"/>
    </row>
    <row r="191" spans="1:473" ht="83.15" customHeight="1" x14ac:dyDescent="0.35">
      <c r="A191" s="73">
        <v>189</v>
      </c>
      <c r="B191" s="66" t="s">
        <v>661</v>
      </c>
      <c r="C191" s="72">
        <v>2018</v>
      </c>
      <c r="D191" s="96">
        <v>43417</v>
      </c>
      <c r="E191" s="66" t="s">
        <v>662</v>
      </c>
      <c r="F191" s="66" t="s">
        <v>555</v>
      </c>
      <c r="G191" s="66" t="s">
        <v>266</v>
      </c>
      <c r="H191" s="66" t="s">
        <v>266</v>
      </c>
      <c r="I191" s="66" t="s">
        <v>237</v>
      </c>
      <c r="J191" s="66" t="s">
        <v>663</v>
      </c>
      <c r="K191" s="127">
        <v>7895770</v>
      </c>
      <c r="L191" s="132">
        <v>660086</v>
      </c>
      <c r="M191" s="127">
        <v>129822.08</v>
      </c>
      <c r="N191" s="127">
        <v>1552018.55</v>
      </c>
      <c r="O191" s="128">
        <f>Table1[[#This Row],[Qualified Property Amount Reported]]/Table1[[#This Row],[Qualified Property Amount Approved]]</f>
        <v>0.19656329275042206</v>
      </c>
      <c r="P191" s="132" t="s">
        <v>88</v>
      </c>
      <c r="Q191" s="132">
        <v>564872</v>
      </c>
      <c r="R191" s="132">
        <v>-95214</v>
      </c>
      <c r="S191" s="133">
        <v>36</v>
      </c>
      <c r="T191" s="134">
        <v>5</v>
      </c>
      <c r="U191" s="74" t="s">
        <v>50</v>
      </c>
      <c r="V191" s="49" t="s">
        <v>664</v>
      </c>
      <c r="W191" s="41"/>
      <c r="X191" s="41"/>
      <c r="Y191" s="43"/>
      <c r="Z191" s="72">
        <v>53</v>
      </c>
      <c r="AA191" s="72"/>
      <c r="AB191" s="72">
        <v>20</v>
      </c>
      <c r="AC191" s="89"/>
    </row>
    <row r="192" spans="1:473" ht="83.15" customHeight="1" x14ac:dyDescent="0.35">
      <c r="A192" s="73">
        <v>190</v>
      </c>
      <c r="B192" s="72" t="s">
        <v>624</v>
      </c>
      <c r="C192" s="72">
        <v>2018</v>
      </c>
      <c r="D192" s="96">
        <v>43270</v>
      </c>
      <c r="E192" s="72" t="s">
        <v>625</v>
      </c>
      <c r="F192" s="72" t="s">
        <v>387</v>
      </c>
      <c r="G192" s="72" t="s">
        <v>123</v>
      </c>
      <c r="H192" s="72" t="s">
        <v>123</v>
      </c>
      <c r="I192" s="72" t="s">
        <v>237</v>
      </c>
      <c r="J192" s="72" t="s">
        <v>626</v>
      </c>
      <c r="K192" s="126">
        <v>4927301</v>
      </c>
      <c r="L192" s="130">
        <v>411922</v>
      </c>
      <c r="M192" s="127">
        <v>348941.67</v>
      </c>
      <c r="N192" s="127">
        <v>4155982.96</v>
      </c>
      <c r="O192" s="128">
        <f>Table1[[#This Row],[Qualified Property Amount Reported]]/Table1[[#This Row],[Qualified Property Amount Approved]]</f>
        <v>0.8434603366021276</v>
      </c>
      <c r="P192" s="130" t="s">
        <v>88</v>
      </c>
      <c r="Q192" s="130">
        <v>873330</v>
      </c>
      <c r="R192" s="130">
        <v>461408</v>
      </c>
      <c r="S192" s="131">
        <v>280</v>
      </c>
      <c r="T192" s="131">
        <v>5</v>
      </c>
      <c r="U192" s="74" t="s">
        <v>37</v>
      </c>
      <c r="V192" s="47" t="s">
        <v>627</v>
      </c>
      <c r="W192" s="41"/>
      <c r="X192" s="41"/>
      <c r="Y192" s="43"/>
      <c r="Z192" s="72">
        <v>43</v>
      </c>
      <c r="AA192" s="72"/>
      <c r="AB192" s="72">
        <v>18</v>
      </c>
      <c r="AC192" s="89"/>
    </row>
    <row r="193" spans="1:29" ht="83.15" customHeight="1" x14ac:dyDescent="0.35">
      <c r="A193" s="73">
        <v>191</v>
      </c>
      <c r="B193" s="72" t="s">
        <v>633</v>
      </c>
      <c r="C193" s="72">
        <v>2018</v>
      </c>
      <c r="D193" s="96">
        <v>43333</v>
      </c>
      <c r="E193" s="72" t="s">
        <v>566</v>
      </c>
      <c r="F193" s="72" t="s">
        <v>567</v>
      </c>
      <c r="G193" s="72" t="s">
        <v>189</v>
      </c>
      <c r="H193" s="72" t="s">
        <v>189</v>
      </c>
      <c r="I193" s="72" t="s">
        <v>42</v>
      </c>
      <c r="J193" s="72" t="s">
        <v>190</v>
      </c>
      <c r="K193" s="126">
        <v>7685000</v>
      </c>
      <c r="L193" s="130">
        <v>642466</v>
      </c>
      <c r="M193" s="127">
        <v>0</v>
      </c>
      <c r="N193" s="127">
        <v>0</v>
      </c>
      <c r="O193" s="128">
        <f>Table1[[#This Row],[Qualified Property Amount Reported]]/Table1[[#This Row],[Qualified Property Amount Approved]]</f>
        <v>0</v>
      </c>
      <c r="P193" s="130">
        <v>73544</v>
      </c>
      <c r="Q193" s="130">
        <v>1216403</v>
      </c>
      <c r="R193" s="130">
        <v>647480</v>
      </c>
      <c r="S193" s="131">
        <v>45</v>
      </c>
      <c r="T193" s="131">
        <v>7</v>
      </c>
      <c r="U193" s="74" t="s">
        <v>44</v>
      </c>
      <c r="V193" s="46"/>
      <c r="W193" s="41"/>
      <c r="X193" s="41"/>
      <c r="Y193" s="43"/>
      <c r="Z193" s="72">
        <v>29</v>
      </c>
      <c r="AA193" s="72"/>
      <c r="AB193" s="72">
        <v>17</v>
      </c>
      <c r="AC193" s="89"/>
    </row>
    <row r="194" spans="1:29" ht="83.15" customHeight="1" x14ac:dyDescent="0.35">
      <c r="A194" s="73">
        <v>192</v>
      </c>
      <c r="B194" s="72" t="s">
        <v>622</v>
      </c>
      <c r="C194" s="72">
        <v>2018</v>
      </c>
      <c r="D194" s="96">
        <v>43270</v>
      </c>
      <c r="E194" s="72" t="s">
        <v>623</v>
      </c>
      <c r="F194" s="72" t="s">
        <v>69</v>
      </c>
      <c r="G194" s="72" t="s">
        <v>55</v>
      </c>
      <c r="H194" s="72" t="s">
        <v>55</v>
      </c>
      <c r="I194" s="72" t="s">
        <v>383</v>
      </c>
      <c r="J194" s="72" t="s">
        <v>384</v>
      </c>
      <c r="K194" s="126">
        <v>11132857</v>
      </c>
      <c r="L194" s="130">
        <v>930707</v>
      </c>
      <c r="M194" s="127">
        <v>919886.63</v>
      </c>
      <c r="N194" s="127">
        <v>11003428.57</v>
      </c>
      <c r="O194" s="128">
        <f>Table1[[#This Row],[Qualified Property Amount Reported]]/Table1[[#This Row],[Qualified Property Amount Approved]]</f>
        <v>0.98837419451269337</v>
      </c>
      <c r="P194" s="130">
        <v>154295</v>
      </c>
      <c r="Q194" s="130">
        <v>1438809</v>
      </c>
      <c r="R194" s="130">
        <v>662398</v>
      </c>
      <c r="S194" s="131">
        <v>57</v>
      </c>
      <c r="T194" s="131">
        <v>5</v>
      </c>
      <c r="U194" s="74" t="s">
        <v>50</v>
      </c>
      <c r="V194" s="46"/>
      <c r="W194" s="41"/>
      <c r="X194" s="41"/>
      <c r="Y194" s="43"/>
      <c r="Z194" s="72">
        <v>26</v>
      </c>
      <c r="AA194" s="72"/>
      <c r="AB194" s="72">
        <v>10</v>
      </c>
      <c r="AC194" s="89"/>
    </row>
    <row r="195" spans="1:29" ht="83.15" customHeight="1" x14ac:dyDescent="0.35">
      <c r="A195" s="73">
        <v>193</v>
      </c>
      <c r="B195" s="66" t="s">
        <v>750</v>
      </c>
      <c r="C195" s="73">
        <v>2019</v>
      </c>
      <c r="D195" s="154">
        <v>43662</v>
      </c>
      <c r="E195" s="66" t="s">
        <v>751</v>
      </c>
      <c r="F195" s="66" t="s">
        <v>752</v>
      </c>
      <c r="G195" s="66" t="s">
        <v>64</v>
      </c>
      <c r="H195" s="66" t="s">
        <v>64</v>
      </c>
      <c r="I195" s="66" t="s">
        <v>237</v>
      </c>
      <c r="J195" s="75" t="s">
        <v>367</v>
      </c>
      <c r="K195" s="126">
        <v>36351130</v>
      </c>
      <c r="L195" s="130">
        <v>3038954</v>
      </c>
      <c r="M195" s="127">
        <v>2197319.5499999998</v>
      </c>
      <c r="N195" s="127">
        <v>26170107.469999999</v>
      </c>
      <c r="O195" s="128">
        <f>Table1[[#This Row],[Qualified Property Amount Reported]]/Table1[[#This Row],[Qualified Property Amount Approved]]</f>
        <v>0.71992555582178597</v>
      </c>
      <c r="P195" s="132" t="s">
        <v>88</v>
      </c>
      <c r="Q195" s="132">
        <v>6892248</v>
      </c>
      <c r="R195" s="132">
        <v>3853294</v>
      </c>
      <c r="S195" s="133">
        <v>206</v>
      </c>
      <c r="T195" s="134">
        <v>12</v>
      </c>
      <c r="U195" s="74" t="s">
        <v>50</v>
      </c>
      <c r="V195" s="46"/>
      <c r="W195" s="41"/>
      <c r="X195" s="41"/>
      <c r="Y195" s="43"/>
      <c r="Z195" s="72">
        <v>24</v>
      </c>
      <c r="AA195" s="72"/>
      <c r="AB195" s="72">
        <v>10</v>
      </c>
      <c r="AC195" s="89"/>
    </row>
    <row r="196" spans="1:29" ht="83.15" customHeight="1" x14ac:dyDescent="0.35">
      <c r="A196" s="73">
        <v>194</v>
      </c>
      <c r="B196" s="96" t="s">
        <v>680</v>
      </c>
      <c r="C196" s="72">
        <v>2019</v>
      </c>
      <c r="D196" s="154">
        <v>43515</v>
      </c>
      <c r="E196" s="72" t="s">
        <v>681</v>
      </c>
      <c r="F196" s="72" t="s">
        <v>667</v>
      </c>
      <c r="G196" s="72" t="s">
        <v>511</v>
      </c>
      <c r="H196" s="72" t="s">
        <v>511</v>
      </c>
      <c r="I196" s="72" t="s">
        <v>42</v>
      </c>
      <c r="J196" s="66" t="s">
        <v>138</v>
      </c>
      <c r="K196" s="126">
        <v>3867000</v>
      </c>
      <c r="L196" s="132">
        <v>323281</v>
      </c>
      <c r="M196" s="127">
        <v>276242.49</v>
      </c>
      <c r="N196" s="127">
        <v>3301019</v>
      </c>
      <c r="O196" s="128">
        <f>Table1[[#This Row],[Qualified Property Amount Reported]]/Table1[[#This Row],[Qualified Property Amount Approved]]</f>
        <v>0.85363822084303076</v>
      </c>
      <c r="P196" s="132">
        <v>75504</v>
      </c>
      <c r="Q196" s="132">
        <v>359170</v>
      </c>
      <c r="R196" s="132">
        <v>111392</v>
      </c>
      <c r="S196" s="133">
        <v>8</v>
      </c>
      <c r="T196" s="133">
        <v>1</v>
      </c>
      <c r="U196" s="66" t="s">
        <v>44</v>
      </c>
      <c r="V196" s="48" t="s">
        <v>682</v>
      </c>
      <c r="W196" s="41"/>
      <c r="X196" s="41"/>
      <c r="Y196" s="43"/>
      <c r="Z196" s="72">
        <v>3</v>
      </c>
      <c r="AA196" s="72"/>
      <c r="AB196" s="72">
        <v>4</v>
      </c>
      <c r="AC196" s="89"/>
    </row>
    <row r="197" spans="1:29" ht="83.15" customHeight="1" x14ac:dyDescent="0.35">
      <c r="A197" s="73">
        <v>195</v>
      </c>
      <c r="B197" s="66" t="s">
        <v>692</v>
      </c>
      <c r="C197" s="66">
        <v>2019</v>
      </c>
      <c r="D197" s="154">
        <v>43515</v>
      </c>
      <c r="E197" s="66" t="s">
        <v>441</v>
      </c>
      <c r="F197" s="66" t="s">
        <v>693</v>
      </c>
      <c r="G197" s="66" t="s">
        <v>315</v>
      </c>
      <c r="H197" s="66" t="s">
        <v>315</v>
      </c>
      <c r="I197" s="66" t="s">
        <v>383</v>
      </c>
      <c r="J197" s="66" t="s">
        <v>694</v>
      </c>
      <c r="K197" s="127">
        <v>5130235</v>
      </c>
      <c r="L197" s="132">
        <v>428880</v>
      </c>
      <c r="M197" s="127">
        <v>239926.72</v>
      </c>
      <c r="N197" s="127">
        <v>2869936.85</v>
      </c>
      <c r="O197" s="128">
        <f>Table1[[#This Row],[Qualified Property Amount Reported]]/Table1[[#This Row],[Qualified Property Amount Approved]]</f>
        <v>0.55941625481093948</v>
      </c>
      <c r="P197" s="132">
        <v>99915</v>
      </c>
      <c r="Q197" s="132">
        <v>334778</v>
      </c>
      <c r="R197" s="132">
        <v>5805</v>
      </c>
      <c r="S197" s="133">
        <v>54</v>
      </c>
      <c r="T197" s="134">
        <v>2</v>
      </c>
      <c r="U197" s="74" t="s">
        <v>50</v>
      </c>
      <c r="V197" s="49" t="s">
        <v>695</v>
      </c>
      <c r="W197" s="41"/>
      <c r="X197" s="41"/>
      <c r="Y197" s="43"/>
      <c r="Z197" s="72">
        <v>60</v>
      </c>
      <c r="AA197" s="72"/>
      <c r="AB197" s="72">
        <v>31</v>
      </c>
      <c r="AC197" s="89"/>
    </row>
    <row r="198" spans="1:29" ht="83.15" customHeight="1" x14ac:dyDescent="0.35">
      <c r="A198" s="73">
        <v>196</v>
      </c>
      <c r="B198" s="66" t="s">
        <v>733</v>
      </c>
      <c r="C198" s="73">
        <v>2019</v>
      </c>
      <c r="D198" s="154">
        <v>43634</v>
      </c>
      <c r="E198" s="66" t="s">
        <v>734</v>
      </c>
      <c r="F198" s="66" t="s">
        <v>91</v>
      </c>
      <c r="G198" s="72" t="s">
        <v>41</v>
      </c>
      <c r="H198" s="72" t="s">
        <v>41</v>
      </c>
      <c r="I198" s="66" t="s">
        <v>237</v>
      </c>
      <c r="J198" s="74" t="s">
        <v>735</v>
      </c>
      <c r="K198" s="127">
        <v>239234449</v>
      </c>
      <c r="L198" s="132">
        <v>20000000</v>
      </c>
      <c r="M198" s="127">
        <v>20204906.949999999</v>
      </c>
      <c r="N198" s="127">
        <v>239234448.61000001</v>
      </c>
      <c r="O198" s="128">
        <f>Table1[[#This Row],[Qualified Property Amount Reported]]/Table1[[#This Row],[Qualified Property Amount Approved]]</f>
        <v>0.99999999836980002</v>
      </c>
      <c r="P198" s="132" t="s">
        <v>88</v>
      </c>
      <c r="Q198" s="132">
        <v>20979059</v>
      </c>
      <c r="R198" s="132">
        <v>979059</v>
      </c>
      <c r="S198" s="133">
        <v>1064</v>
      </c>
      <c r="T198" s="134">
        <v>48</v>
      </c>
      <c r="U198" s="74" t="s">
        <v>50</v>
      </c>
      <c r="V198" s="49" t="s">
        <v>736</v>
      </c>
      <c r="W198" s="41"/>
      <c r="X198" s="41"/>
      <c r="Y198" s="43"/>
      <c r="Z198" s="72">
        <v>73</v>
      </c>
      <c r="AA198" s="72"/>
      <c r="AB198" s="72">
        <v>37</v>
      </c>
      <c r="AC198" s="89"/>
    </row>
    <row r="199" spans="1:29" ht="83.15" customHeight="1" x14ac:dyDescent="0.35">
      <c r="A199" s="73">
        <v>197</v>
      </c>
      <c r="B199" s="66" t="s">
        <v>741</v>
      </c>
      <c r="C199" s="73">
        <v>2019</v>
      </c>
      <c r="D199" s="154">
        <v>43634</v>
      </c>
      <c r="E199" s="66" t="s">
        <v>742</v>
      </c>
      <c r="F199" s="66" t="s">
        <v>702</v>
      </c>
      <c r="G199" s="66" t="s">
        <v>229</v>
      </c>
      <c r="H199" s="66" t="s">
        <v>229</v>
      </c>
      <c r="I199" s="66" t="s">
        <v>237</v>
      </c>
      <c r="J199" s="74" t="s">
        <v>743</v>
      </c>
      <c r="K199" s="127">
        <v>20750000</v>
      </c>
      <c r="L199" s="132">
        <v>1734700</v>
      </c>
      <c r="M199" s="127">
        <v>1067541.21</v>
      </c>
      <c r="N199" s="127">
        <v>12764279.41</v>
      </c>
      <c r="O199" s="128">
        <f>Table1[[#This Row],[Qualified Property Amount Reported]]/Table1[[#This Row],[Qualified Property Amount Approved]]</f>
        <v>0.6151459956626506</v>
      </c>
      <c r="P199" s="132" t="s">
        <v>88</v>
      </c>
      <c r="Q199" s="132">
        <v>13737134</v>
      </c>
      <c r="R199" s="132">
        <v>12002434</v>
      </c>
      <c r="S199" s="133">
        <v>268</v>
      </c>
      <c r="T199" s="134">
        <v>17</v>
      </c>
      <c r="U199" s="74" t="s">
        <v>50</v>
      </c>
      <c r="V199" s="49" t="s">
        <v>744</v>
      </c>
      <c r="W199" s="41"/>
      <c r="X199" s="41"/>
      <c r="Y199" s="43"/>
      <c r="Z199" s="72">
        <v>22</v>
      </c>
      <c r="AA199" s="72"/>
      <c r="AB199" s="72">
        <v>12</v>
      </c>
      <c r="AC199" s="89"/>
    </row>
    <row r="200" spans="1:29" ht="83.15" customHeight="1" x14ac:dyDescent="0.35">
      <c r="A200" s="73">
        <v>198</v>
      </c>
      <c r="B200" s="66" t="s">
        <v>717</v>
      </c>
      <c r="C200" s="73">
        <v>2019</v>
      </c>
      <c r="D200" s="154">
        <v>43606</v>
      </c>
      <c r="E200" s="66" t="s">
        <v>718</v>
      </c>
      <c r="F200" s="66" t="s">
        <v>630</v>
      </c>
      <c r="G200" s="66" t="s">
        <v>630</v>
      </c>
      <c r="H200" s="66" t="s">
        <v>630</v>
      </c>
      <c r="I200" s="66" t="s">
        <v>237</v>
      </c>
      <c r="J200" s="72" t="s">
        <v>631</v>
      </c>
      <c r="K200" s="126">
        <v>7045460</v>
      </c>
      <c r="L200" s="130">
        <v>589000</v>
      </c>
      <c r="M200" s="127">
        <v>359016.14</v>
      </c>
      <c r="N200" s="127">
        <v>4294451.46</v>
      </c>
      <c r="O200" s="128">
        <f>Table1[[#This Row],[Qualified Property Amount Reported]]/Table1[[#This Row],[Qualified Property Amount Approved]]</f>
        <v>0.60953457403774913</v>
      </c>
      <c r="P200" s="132" t="s">
        <v>88</v>
      </c>
      <c r="Q200" s="132">
        <v>1071413</v>
      </c>
      <c r="R200" s="132">
        <v>482413</v>
      </c>
      <c r="S200" s="133">
        <v>59</v>
      </c>
      <c r="T200" s="134">
        <v>4</v>
      </c>
      <c r="U200" s="74" t="s">
        <v>44</v>
      </c>
      <c r="V200" s="49" t="s">
        <v>719</v>
      </c>
      <c r="W200" s="41"/>
      <c r="X200" s="41"/>
      <c r="Y200" s="43"/>
      <c r="Z200" s="72">
        <v>4</v>
      </c>
      <c r="AA200" s="72"/>
      <c r="AB200" s="72">
        <v>3</v>
      </c>
      <c r="AC200" s="89"/>
    </row>
    <row r="201" spans="1:29" ht="83.15" customHeight="1" x14ac:dyDescent="0.35">
      <c r="A201" s="73">
        <v>199</v>
      </c>
      <c r="B201" s="66" t="s">
        <v>700</v>
      </c>
      <c r="C201" s="73">
        <v>2019</v>
      </c>
      <c r="D201" s="154">
        <v>43543</v>
      </c>
      <c r="E201" s="66" t="s">
        <v>701</v>
      </c>
      <c r="F201" s="66" t="s">
        <v>702</v>
      </c>
      <c r="G201" s="66" t="s">
        <v>229</v>
      </c>
      <c r="H201" s="66" t="s">
        <v>229</v>
      </c>
      <c r="I201" s="66" t="s">
        <v>237</v>
      </c>
      <c r="J201" s="74" t="s">
        <v>703</v>
      </c>
      <c r="K201" s="127">
        <v>10347274</v>
      </c>
      <c r="L201" s="132">
        <v>865032</v>
      </c>
      <c r="M201" s="127">
        <v>864922.8</v>
      </c>
      <c r="N201" s="127">
        <v>10345966.550000001</v>
      </c>
      <c r="O201" s="128">
        <f>Table1[[#This Row],[Qualified Property Amount Reported]]/Table1[[#This Row],[Qualified Property Amount Approved]]</f>
        <v>0.99987364304840098</v>
      </c>
      <c r="P201" s="132" t="s">
        <v>88</v>
      </c>
      <c r="Q201" s="132">
        <v>3727188</v>
      </c>
      <c r="R201" s="132">
        <v>2862156</v>
      </c>
      <c r="S201" s="133">
        <v>17</v>
      </c>
      <c r="T201" s="134">
        <v>1</v>
      </c>
      <c r="U201" s="74" t="s">
        <v>50</v>
      </c>
      <c r="V201" s="49" t="s">
        <v>704</v>
      </c>
      <c r="W201" s="41"/>
      <c r="X201" s="41"/>
      <c r="Y201" s="43"/>
      <c r="Z201" s="72">
        <v>22</v>
      </c>
      <c r="AA201" s="72"/>
      <c r="AB201" s="72">
        <v>8</v>
      </c>
      <c r="AC201" s="89"/>
    </row>
    <row r="202" spans="1:29" ht="119.5" customHeight="1" x14ac:dyDescent="0.35">
      <c r="A202" s="73">
        <v>200</v>
      </c>
      <c r="B202" s="66" t="s">
        <v>696</v>
      </c>
      <c r="C202" s="72">
        <v>2019</v>
      </c>
      <c r="D202" s="154">
        <v>43515</v>
      </c>
      <c r="E202" s="66" t="s">
        <v>697</v>
      </c>
      <c r="F202" s="66" t="s">
        <v>84</v>
      </c>
      <c r="G202" s="66" t="s">
        <v>55</v>
      </c>
      <c r="H202" s="66" t="s">
        <v>55</v>
      </c>
      <c r="I202" s="66" t="s">
        <v>237</v>
      </c>
      <c r="J202" s="74" t="s">
        <v>698</v>
      </c>
      <c r="K202" s="127">
        <v>96875430</v>
      </c>
      <c r="L202" s="132">
        <v>8098786</v>
      </c>
      <c r="M202" s="127">
        <v>8116165.2699999996</v>
      </c>
      <c r="N202" s="127">
        <v>96874820.200000003</v>
      </c>
      <c r="O202" s="128">
        <f>Table1[[#This Row],[Qualified Property Amount Reported]]/Table1[[#This Row],[Qualified Property Amount Approved]]</f>
        <v>0.99999370531826293</v>
      </c>
      <c r="P202" s="132" t="s">
        <v>88</v>
      </c>
      <c r="Q202" s="132">
        <v>13591326</v>
      </c>
      <c r="R202" s="132">
        <v>5492540</v>
      </c>
      <c r="S202" s="158">
        <v>1272</v>
      </c>
      <c r="T202" s="134">
        <v>33</v>
      </c>
      <c r="U202" s="74" t="s">
        <v>50</v>
      </c>
      <c r="V202" s="49" t="s">
        <v>699</v>
      </c>
      <c r="W202" s="41"/>
      <c r="X202" s="41"/>
      <c r="Y202" s="43"/>
      <c r="Z202" s="72">
        <v>26</v>
      </c>
      <c r="AA202" s="72"/>
      <c r="AB202" s="72">
        <v>13</v>
      </c>
      <c r="AC202" s="89"/>
    </row>
    <row r="203" spans="1:29" ht="123" customHeight="1" x14ac:dyDescent="0.35">
      <c r="A203" s="73">
        <v>201</v>
      </c>
      <c r="B203" s="66" t="s">
        <v>724</v>
      </c>
      <c r="C203" s="73">
        <v>2019</v>
      </c>
      <c r="D203" s="154">
        <v>43634</v>
      </c>
      <c r="E203" s="66" t="s">
        <v>725</v>
      </c>
      <c r="F203" s="66" t="s">
        <v>396</v>
      </c>
      <c r="G203" s="66" t="s">
        <v>99</v>
      </c>
      <c r="H203" s="66" t="s">
        <v>99</v>
      </c>
      <c r="I203" s="66" t="s">
        <v>35</v>
      </c>
      <c r="J203" s="74" t="s">
        <v>726</v>
      </c>
      <c r="K203" s="127">
        <v>73473675</v>
      </c>
      <c r="L203" s="132">
        <v>6142399</v>
      </c>
      <c r="M203" s="127">
        <v>6196856.5499999998</v>
      </c>
      <c r="N203" s="127">
        <v>73473675</v>
      </c>
      <c r="O203" s="128">
        <f>Table1[[#This Row],[Qualified Property Amount Reported]]/Table1[[#This Row],[Qualified Property Amount Approved]]</f>
        <v>1</v>
      </c>
      <c r="P203" s="132">
        <v>151181</v>
      </c>
      <c r="Q203" s="132">
        <v>31297045</v>
      </c>
      <c r="R203" s="132">
        <v>25305827</v>
      </c>
      <c r="S203" s="133">
        <v>1457</v>
      </c>
      <c r="T203" s="134">
        <v>85</v>
      </c>
      <c r="U203" s="74" t="s">
        <v>50</v>
      </c>
      <c r="V203" s="49" t="s">
        <v>727</v>
      </c>
      <c r="W203" s="41"/>
      <c r="X203" s="41"/>
      <c r="Y203" s="43"/>
      <c r="Z203" s="72">
        <v>21</v>
      </c>
      <c r="AA203" s="72"/>
      <c r="AB203" s="72">
        <v>17</v>
      </c>
      <c r="AC203" s="89"/>
    </row>
    <row r="204" spans="1:29" ht="83.15" customHeight="1" x14ac:dyDescent="0.35">
      <c r="A204" s="73">
        <v>202</v>
      </c>
      <c r="B204" s="66" t="s">
        <v>753</v>
      </c>
      <c r="C204" s="73">
        <v>2019</v>
      </c>
      <c r="D204" s="154">
        <v>43662</v>
      </c>
      <c r="E204" s="66" t="s">
        <v>754</v>
      </c>
      <c r="F204" s="66" t="s">
        <v>351</v>
      </c>
      <c r="G204" s="66" t="s">
        <v>352</v>
      </c>
      <c r="H204" s="66" t="s">
        <v>352</v>
      </c>
      <c r="I204" s="66" t="s">
        <v>42</v>
      </c>
      <c r="J204" s="72" t="s">
        <v>646</v>
      </c>
      <c r="K204" s="126">
        <v>16508315</v>
      </c>
      <c r="L204" s="130">
        <v>1380095</v>
      </c>
      <c r="M204" s="127">
        <v>1037798.29</v>
      </c>
      <c r="N204" s="127">
        <v>12362918.210000001</v>
      </c>
      <c r="O204" s="128">
        <f>Table1[[#This Row],[Qualified Property Amount Reported]]/Table1[[#This Row],[Qualified Property Amount Approved]]</f>
        <v>0.74889037494135535</v>
      </c>
      <c r="P204" s="132">
        <v>451076</v>
      </c>
      <c r="Q204" s="132">
        <v>7864837</v>
      </c>
      <c r="R204" s="132">
        <v>6935818</v>
      </c>
      <c r="S204" s="133">
        <v>31</v>
      </c>
      <c r="T204" s="134">
        <v>2</v>
      </c>
      <c r="U204" s="74" t="s">
        <v>50</v>
      </c>
      <c r="V204" s="49" t="s">
        <v>755</v>
      </c>
      <c r="W204" s="41"/>
      <c r="X204" s="41"/>
      <c r="Y204" s="43"/>
      <c r="Z204" s="72">
        <v>33</v>
      </c>
      <c r="AA204" s="72"/>
      <c r="AB204" s="72">
        <v>14</v>
      </c>
      <c r="AC204" s="89"/>
    </row>
    <row r="205" spans="1:29" ht="83.15" customHeight="1" x14ac:dyDescent="0.35">
      <c r="A205" s="73">
        <v>203</v>
      </c>
      <c r="B205" s="66" t="s">
        <v>706</v>
      </c>
      <c r="C205" s="66">
        <v>2019</v>
      </c>
      <c r="D205" s="154">
        <v>43571</v>
      </c>
      <c r="E205" s="66" t="s">
        <v>707</v>
      </c>
      <c r="F205" s="66" t="s">
        <v>708</v>
      </c>
      <c r="G205" s="72" t="s">
        <v>123</v>
      </c>
      <c r="H205" s="72" t="s">
        <v>123</v>
      </c>
      <c r="I205" s="66" t="s">
        <v>237</v>
      </c>
      <c r="J205" s="66" t="s">
        <v>287</v>
      </c>
      <c r="K205" s="127">
        <v>211964787</v>
      </c>
      <c r="L205" s="132">
        <v>17720256</v>
      </c>
      <c r="M205" s="127">
        <v>17734411.34</v>
      </c>
      <c r="N205" s="127">
        <v>211964787</v>
      </c>
      <c r="O205" s="128">
        <f>Table1[[#This Row],[Qualified Property Amount Reported]]/Table1[[#This Row],[Qualified Property Amount Approved]]</f>
        <v>1</v>
      </c>
      <c r="P205" s="132" t="s">
        <v>88</v>
      </c>
      <c r="Q205" s="132">
        <v>26906447</v>
      </c>
      <c r="R205" s="132">
        <v>9186191</v>
      </c>
      <c r="S205" s="133">
        <v>4886</v>
      </c>
      <c r="T205" s="133">
        <v>232</v>
      </c>
      <c r="U205" s="74" t="s">
        <v>50</v>
      </c>
      <c r="V205" s="48" t="s">
        <v>709</v>
      </c>
      <c r="W205" s="41"/>
      <c r="X205" s="41"/>
      <c r="Y205" s="43"/>
      <c r="Z205" s="72">
        <v>39</v>
      </c>
      <c r="AA205" s="72"/>
      <c r="AB205" s="72">
        <v>21</v>
      </c>
      <c r="AC205" s="89"/>
    </row>
    <row r="206" spans="1:29" ht="83.15" customHeight="1" x14ac:dyDescent="0.35">
      <c r="A206" s="73">
        <v>204</v>
      </c>
      <c r="B206" s="66" t="s">
        <v>710</v>
      </c>
      <c r="C206" s="73">
        <v>2019</v>
      </c>
      <c r="D206" s="154">
        <v>43606</v>
      </c>
      <c r="E206" s="66" t="s">
        <v>711</v>
      </c>
      <c r="F206" s="66" t="s">
        <v>702</v>
      </c>
      <c r="G206" s="66" t="s">
        <v>229</v>
      </c>
      <c r="H206" s="66" t="s">
        <v>229</v>
      </c>
      <c r="I206" s="66" t="s">
        <v>42</v>
      </c>
      <c r="J206" s="75" t="s">
        <v>712</v>
      </c>
      <c r="K206" s="126">
        <v>875511</v>
      </c>
      <c r="L206" s="130">
        <v>73193</v>
      </c>
      <c r="M206" s="127">
        <v>72566.25</v>
      </c>
      <c r="N206" s="127">
        <v>868017.37</v>
      </c>
      <c r="O206" s="128">
        <f>Table1[[#This Row],[Qualified Property Amount Reported]]/Table1[[#This Row],[Qualified Property Amount Approved]]</f>
        <v>0.99144084997218762</v>
      </c>
      <c r="P206" s="132">
        <v>17580</v>
      </c>
      <c r="Q206" s="132">
        <v>93692</v>
      </c>
      <c r="R206" s="132">
        <v>38079</v>
      </c>
      <c r="S206" s="133">
        <v>2</v>
      </c>
      <c r="T206" s="131">
        <v>0</v>
      </c>
      <c r="U206" s="74" t="s">
        <v>50</v>
      </c>
      <c r="V206" s="47" t="s">
        <v>713</v>
      </c>
      <c r="W206" s="41"/>
      <c r="X206" s="41"/>
      <c r="Y206" s="43"/>
      <c r="Z206" s="72">
        <v>9</v>
      </c>
      <c r="AA206" s="72"/>
      <c r="AB206" s="72">
        <v>12</v>
      </c>
      <c r="AC206" s="89"/>
    </row>
    <row r="207" spans="1:29" ht="83.15" customHeight="1" x14ac:dyDescent="0.35">
      <c r="A207" s="73">
        <v>205</v>
      </c>
      <c r="B207" s="66" t="s">
        <v>714</v>
      </c>
      <c r="C207" s="73">
        <v>2019</v>
      </c>
      <c r="D207" s="154">
        <v>43606</v>
      </c>
      <c r="E207" s="66" t="s">
        <v>715</v>
      </c>
      <c r="F207" s="66" t="s">
        <v>213</v>
      </c>
      <c r="G207" s="72" t="s">
        <v>116</v>
      </c>
      <c r="H207" s="72" t="s">
        <v>116</v>
      </c>
      <c r="I207" s="66" t="s">
        <v>42</v>
      </c>
      <c r="J207" s="75" t="s">
        <v>712</v>
      </c>
      <c r="K207" s="126">
        <v>15216783</v>
      </c>
      <c r="L207" s="130">
        <v>1272131</v>
      </c>
      <c r="M207" s="127">
        <v>1259668.4099999999</v>
      </c>
      <c r="N207" s="127">
        <v>15037783</v>
      </c>
      <c r="O207" s="128">
        <f>Table1[[#This Row],[Qualified Property Amount Reported]]/Table1[[#This Row],[Qualified Property Amount Approved]]</f>
        <v>0.98823667262653347</v>
      </c>
      <c r="P207" s="132">
        <v>192942</v>
      </c>
      <c r="Q207" s="132">
        <v>2749888</v>
      </c>
      <c r="R207" s="132">
        <v>1670707</v>
      </c>
      <c r="S207" s="133">
        <v>127</v>
      </c>
      <c r="T207" s="134">
        <v>12</v>
      </c>
      <c r="U207" s="74" t="s">
        <v>50</v>
      </c>
      <c r="V207" s="49" t="s">
        <v>716</v>
      </c>
      <c r="W207" s="41"/>
      <c r="X207" s="41"/>
      <c r="Y207" s="43"/>
      <c r="Z207" s="72">
        <v>76</v>
      </c>
      <c r="AA207" s="72"/>
      <c r="AB207" s="72">
        <v>38</v>
      </c>
      <c r="AC207" s="89"/>
    </row>
    <row r="208" spans="1:29" ht="83.15" customHeight="1" x14ac:dyDescent="0.35">
      <c r="A208" s="73">
        <v>206</v>
      </c>
      <c r="B208" s="72" t="s">
        <v>689</v>
      </c>
      <c r="C208" s="72">
        <v>2019</v>
      </c>
      <c r="D208" s="154">
        <v>43515</v>
      </c>
      <c r="E208" s="66" t="s">
        <v>522</v>
      </c>
      <c r="F208" s="66" t="s">
        <v>690</v>
      </c>
      <c r="G208" s="72" t="s">
        <v>123</v>
      </c>
      <c r="H208" s="72" t="s">
        <v>123</v>
      </c>
      <c r="I208" s="66" t="s">
        <v>383</v>
      </c>
      <c r="J208" s="66" t="s">
        <v>384</v>
      </c>
      <c r="K208" s="127">
        <v>15212303</v>
      </c>
      <c r="L208" s="132">
        <v>1271749</v>
      </c>
      <c r="M208" s="127">
        <v>1008382.06</v>
      </c>
      <c r="N208" s="127">
        <v>12040668.02</v>
      </c>
      <c r="O208" s="128">
        <f>Table1[[#This Row],[Qualified Property Amount Reported]]/Table1[[#This Row],[Qualified Property Amount Approved]]</f>
        <v>0.79150855856605007</v>
      </c>
      <c r="P208" s="132">
        <v>39199</v>
      </c>
      <c r="Q208" s="132">
        <v>2747895</v>
      </c>
      <c r="R208" s="132">
        <v>1515345</v>
      </c>
      <c r="S208" s="133">
        <v>65</v>
      </c>
      <c r="T208" s="134">
        <v>4</v>
      </c>
      <c r="U208" s="74" t="s">
        <v>50</v>
      </c>
      <c r="V208" s="49" t="s">
        <v>691</v>
      </c>
      <c r="W208" s="41"/>
      <c r="X208" s="41"/>
      <c r="Y208" s="43"/>
      <c r="Z208" s="72">
        <v>56</v>
      </c>
      <c r="AA208" s="72"/>
      <c r="AB208" s="72">
        <v>22</v>
      </c>
      <c r="AC208" s="89"/>
    </row>
    <row r="209" spans="1:29" ht="83.15" customHeight="1" x14ac:dyDescent="0.35">
      <c r="A209" s="73">
        <v>207</v>
      </c>
      <c r="B209" s="66" t="s">
        <v>737</v>
      </c>
      <c r="C209" s="73">
        <v>2019</v>
      </c>
      <c r="D209" s="154">
        <v>43634</v>
      </c>
      <c r="E209" s="66" t="s">
        <v>738</v>
      </c>
      <c r="F209" s="66" t="s">
        <v>399</v>
      </c>
      <c r="G209" s="66" t="s">
        <v>103</v>
      </c>
      <c r="H209" s="66" t="s">
        <v>103</v>
      </c>
      <c r="I209" s="66" t="s">
        <v>383</v>
      </c>
      <c r="J209" s="74" t="s">
        <v>739</v>
      </c>
      <c r="K209" s="127">
        <v>15370837</v>
      </c>
      <c r="L209" s="132">
        <v>1285002</v>
      </c>
      <c r="M209" s="127">
        <v>358616.21</v>
      </c>
      <c r="N209" s="127">
        <v>4278594.16</v>
      </c>
      <c r="O209" s="128">
        <f>Table1[[#This Row],[Qualified Property Amount Reported]]/Table1[[#This Row],[Qualified Property Amount Approved]]</f>
        <v>0.27835791635810075</v>
      </c>
      <c r="P209" s="132">
        <v>231501</v>
      </c>
      <c r="Q209" s="132">
        <v>1672361</v>
      </c>
      <c r="R209" s="132">
        <v>618859</v>
      </c>
      <c r="S209" s="133">
        <v>28</v>
      </c>
      <c r="T209" s="134">
        <v>4</v>
      </c>
      <c r="U209" s="74" t="s">
        <v>37</v>
      </c>
      <c r="V209" s="49" t="s">
        <v>740</v>
      </c>
      <c r="W209" s="41"/>
      <c r="X209" s="41"/>
      <c r="Y209" s="43"/>
      <c r="Z209" s="72">
        <v>13</v>
      </c>
      <c r="AA209" s="72"/>
      <c r="AB209" s="72">
        <v>5</v>
      </c>
      <c r="AC209" s="89"/>
    </row>
    <row r="210" spans="1:29" ht="83.15" customHeight="1" x14ac:dyDescent="0.35">
      <c r="A210" s="73">
        <v>208</v>
      </c>
      <c r="B210" s="66" t="s">
        <v>745</v>
      </c>
      <c r="C210" s="73">
        <v>2019</v>
      </c>
      <c r="D210" s="154">
        <v>43662</v>
      </c>
      <c r="E210" s="66" t="s">
        <v>746</v>
      </c>
      <c r="F210" s="66" t="s">
        <v>747</v>
      </c>
      <c r="G210" s="66" t="s">
        <v>233</v>
      </c>
      <c r="H210" s="66" t="s">
        <v>233</v>
      </c>
      <c r="I210" s="66" t="s">
        <v>42</v>
      </c>
      <c r="J210" s="75" t="s">
        <v>748</v>
      </c>
      <c r="K210" s="126">
        <v>11260000</v>
      </c>
      <c r="L210" s="130">
        <v>941336</v>
      </c>
      <c r="M210" s="127">
        <v>87675.24</v>
      </c>
      <c r="N210" s="127">
        <v>1048746.8899999999</v>
      </c>
      <c r="O210" s="128">
        <f>Table1[[#This Row],[Qualified Property Amount Reported]]/Table1[[#This Row],[Qualified Property Amount Approved]]</f>
        <v>9.3139155417406735E-2</v>
      </c>
      <c r="P210" s="132">
        <v>69820</v>
      </c>
      <c r="Q210" s="132">
        <v>1932190</v>
      </c>
      <c r="R210" s="132">
        <v>1060674</v>
      </c>
      <c r="S210" s="133">
        <v>22</v>
      </c>
      <c r="T210" s="134">
        <v>2</v>
      </c>
      <c r="U210" s="74" t="s">
        <v>749</v>
      </c>
      <c r="V210" s="83"/>
      <c r="W210" s="41"/>
      <c r="X210" s="41"/>
      <c r="Y210" s="43"/>
      <c r="Z210" s="72">
        <v>21</v>
      </c>
      <c r="AA210" s="72"/>
      <c r="AB210" s="72">
        <v>13</v>
      </c>
      <c r="AC210" s="89"/>
    </row>
    <row r="211" spans="1:29" ht="83.15" customHeight="1" x14ac:dyDescent="0.35">
      <c r="A211" s="73">
        <v>209</v>
      </c>
      <c r="B211" s="66" t="s">
        <v>720</v>
      </c>
      <c r="C211" s="73">
        <v>2019</v>
      </c>
      <c r="D211" s="154">
        <v>43606</v>
      </c>
      <c r="E211" s="66" t="s">
        <v>721</v>
      </c>
      <c r="F211" s="66" t="s">
        <v>478</v>
      </c>
      <c r="G211" s="66" t="s">
        <v>48</v>
      </c>
      <c r="H211" s="66" t="s">
        <v>48</v>
      </c>
      <c r="I211" s="66" t="s">
        <v>237</v>
      </c>
      <c r="J211" s="75" t="s">
        <v>722</v>
      </c>
      <c r="K211" s="126">
        <v>239234449</v>
      </c>
      <c r="L211" s="130">
        <v>20000000</v>
      </c>
      <c r="M211" s="127">
        <v>0</v>
      </c>
      <c r="N211" s="127">
        <v>0</v>
      </c>
      <c r="O211" s="128">
        <f>Table1[[#This Row],[Qualified Property Amount Reported]]/Table1[[#This Row],[Qualified Property Amount Approved]]</f>
        <v>0</v>
      </c>
      <c r="P211" s="132" t="s">
        <v>88</v>
      </c>
      <c r="Q211" s="132">
        <v>41686059</v>
      </c>
      <c r="R211" s="132">
        <v>21686059</v>
      </c>
      <c r="S211" s="133">
        <v>120</v>
      </c>
      <c r="T211" s="134">
        <v>17</v>
      </c>
      <c r="U211" s="74" t="s">
        <v>44</v>
      </c>
      <c r="V211" s="49" t="s">
        <v>723</v>
      </c>
      <c r="W211" s="41"/>
      <c r="X211" s="41"/>
      <c r="Y211" s="43"/>
      <c r="Z211" s="72">
        <v>32</v>
      </c>
      <c r="AA211" s="72"/>
      <c r="AB211" s="72">
        <v>16</v>
      </c>
      <c r="AC211" s="89"/>
    </row>
    <row r="212" spans="1:29" ht="83.15" customHeight="1" x14ac:dyDescent="0.35">
      <c r="A212" s="73">
        <v>210</v>
      </c>
      <c r="B212" s="66" t="s">
        <v>705</v>
      </c>
      <c r="C212" s="66">
        <v>2019</v>
      </c>
      <c r="D212" s="154">
        <v>43571</v>
      </c>
      <c r="E212" s="76" t="s">
        <v>160</v>
      </c>
      <c r="F212" s="66" t="s">
        <v>127</v>
      </c>
      <c r="G212" s="66" t="s">
        <v>64</v>
      </c>
      <c r="H212" s="66" t="s">
        <v>64</v>
      </c>
      <c r="I212" s="66" t="s">
        <v>35</v>
      </c>
      <c r="J212" s="66" t="s">
        <v>163</v>
      </c>
      <c r="K212" s="127">
        <v>81906653</v>
      </c>
      <c r="L212" s="132">
        <v>6847398</v>
      </c>
      <c r="M212" s="127">
        <v>6847387.8799999999</v>
      </c>
      <c r="N212" s="127">
        <v>81906553.640000001</v>
      </c>
      <c r="O212" s="128">
        <f>Table1[[#This Row],[Qualified Property Amount Reported]]/Table1[[#This Row],[Qualified Property Amount Approved]]</f>
        <v>0.99999878691172983</v>
      </c>
      <c r="P212" s="132">
        <v>924621</v>
      </c>
      <c r="Q212" s="132">
        <v>6382653</v>
      </c>
      <c r="R212" s="132">
        <v>460584</v>
      </c>
      <c r="S212" s="133">
        <v>288</v>
      </c>
      <c r="T212" s="133">
        <v>10</v>
      </c>
      <c r="U212" s="147" t="s">
        <v>50</v>
      </c>
      <c r="V212" s="52" t="s">
        <v>164</v>
      </c>
      <c r="W212" s="41"/>
      <c r="X212" s="41"/>
      <c r="Y212" s="43"/>
      <c r="Z212" s="72">
        <v>24</v>
      </c>
      <c r="AA212" s="72"/>
      <c r="AB212" s="72">
        <v>10</v>
      </c>
      <c r="AC212" s="89"/>
    </row>
    <row r="213" spans="1:29" ht="83.15" customHeight="1" x14ac:dyDescent="0.35">
      <c r="A213" s="73">
        <v>211</v>
      </c>
      <c r="B213" s="66" t="s">
        <v>728</v>
      </c>
      <c r="C213" s="73">
        <v>2019</v>
      </c>
      <c r="D213" s="154">
        <v>43634</v>
      </c>
      <c r="E213" s="66" t="s">
        <v>729</v>
      </c>
      <c r="F213" s="66" t="s">
        <v>730</v>
      </c>
      <c r="G213" s="66" t="s">
        <v>147</v>
      </c>
      <c r="H213" s="66" t="s">
        <v>147</v>
      </c>
      <c r="I213" s="66" t="s">
        <v>237</v>
      </c>
      <c r="J213" s="74" t="s">
        <v>731</v>
      </c>
      <c r="K213" s="127">
        <v>79196100</v>
      </c>
      <c r="L213" s="132">
        <v>6620794</v>
      </c>
      <c r="M213" s="127">
        <v>6642097.2800000003</v>
      </c>
      <c r="N213" s="127">
        <v>79159969.810000002</v>
      </c>
      <c r="O213" s="128">
        <f>Table1[[#This Row],[Qualified Property Amount Reported]]/Table1[[#This Row],[Qualified Property Amount Approved]]</f>
        <v>0.99954378826735157</v>
      </c>
      <c r="P213" s="132" t="s">
        <v>88</v>
      </c>
      <c r="Q213" s="132">
        <v>15571185</v>
      </c>
      <c r="R213" s="132">
        <v>8950391</v>
      </c>
      <c r="S213" s="133">
        <v>192</v>
      </c>
      <c r="T213" s="134">
        <v>14</v>
      </c>
      <c r="U213" s="74" t="s">
        <v>50</v>
      </c>
      <c r="V213" s="49" t="s">
        <v>732</v>
      </c>
      <c r="W213" s="41"/>
      <c r="X213" s="41"/>
      <c r="Y213" s="43"/>
      <c r="Z213" s="72">
        <v>33</v>
      </c>
      <c r="AA213" s="72"/>
      <c r="AB213" s="72">
        <v>12</v>
      </c>
      <c r="AC213" s="89"/>
    </row>
    <row r="214" spans="1:29" ht="83.15" customHeight="1" x14ac:dyDescent="0.35">
      <c r="A214" s="73">
        <v>212</v>
      </c>
      <c r="B214" s="66" t="s">
        <v>683</v>
      </c>
      <c r="C214" s="73">
        <v>2019</v>
      </c>
      <c r="D214" s="154">
        <v>43634</v>
      </c>
      <c r="E214" s="66" t="s">
        <v>684</v>
      </c>
      <c r="F214" s="66" t="s">
        <v>456</v>
      </c>
      <c r="G214" s="72" t="s">
        <v>123</v>
      </c>
      <c r="H214" s="72" t="s">
        <v>123</v>
      </c>
      <c r="I214" s="66" t="s">
        <v>237</v>
      </c>
      <c r="J214" s="74" t="s">
        <v>457</v>
      </c>
      <c r="K214" s="127">
        <v>13118950</v>
      </c>
      <c r="L214" s="132">
        <v>1096744</v>
      </c>
      <c r="M214" s="127">
        <v>395927.34</v>
      </c>
      <c r="N214" s="127">
        <v>4735973</v>
      </c>
      <c r="O214" s="128">
        <f>Table1[[#This Row],[Qualified Property Amount Reported]]/Table1[[#This Row],[Qualified Property Amount Approved]]</f>
        <v>0.3610024430308828</v>
      </c>
      <c r="P214" s="132" t="s">
        <v>88</v>
      </c>
      <c r="Q214" s="132">
        <v>4906568</v>
      </c>
      <c r="R214" s="132">
        <v>3809824</v>
      </c>
      <c r="S214" s="133">
        <v>22</v>
      </c>
      <c r="T214" s="134">
        <v>3</v>
      </c>
      <c r="U214" s="74" t="s">
        <v>44</v>
      </c>
      <c r="V214" s="46" t="s">
        <v>685</v>
      </c>
      <c r="W214" s="41"/>
      <c r="X214" s="41"/>
      <c r="Y214" s="43"/>
      <c r="Z214" s="72">
        <v>62</v>
      </c>
      <c r="AA214" s="72"/>
      <c r="AB214" s="72">
        <v>33</v>
      </c>
      <c r="AC214" s="89"/>
    </row>
    <row r="215" spans="1:29" ht="83.15" customHeight="1" x14ac:dyDescent="0.35">
      <c r="A215" s="73">
        <v>213</v>
      </c>
      <c r="B215" s="66" t="s">
        <v>686</v>
      </c>
      <c r="C215" s="66">
        <v>2019</v>
      </c>
      <c r="D215" s="154">
        <v>43515</v>
      </c>
      <c r="E215" s="66" t="s">
        <v>687</v>
      </c>
      <c r="F215" s="66" t="s">
        <v>116</v>
      </c>
      <c r="G215" s="72" t="s">
        <v>116</v>
      </c>
      <c r="H215" s="72" t="s">
        <v>116</v>
      </c>
      <c r="I215" s="66" t="s">
        <v>42</v>
      </c>
      <c r="J215" s="66" t="s">
        <v>49</v>
      </c>
      <c r="K215" s="127">
        <v>5500000</v>
      </c>
      <c r="L215" s="132">
        <v>459800</v>
      </c>
      <c r="M215" s="127">
        <v>449917.85</v>
      </c>
      <c r="N215" s="127">
        <v>5377931.5</v>
      </c>
      <c r="O215" s="128">
        <f>Table1[[#This Row],[Qualified Property Amount Reported]]/Table1[[#This Row],[Qualified Property Amount Approved]]</f>
        <v>0.9778057272727273</v>
      </c>
      <c r="P215" s="132">
        <v>80989</v>
      </c>
      <c r="Q215" s="132">
        <v>1000104</v>
      </c>
      <c r="R215" s="132">
        <v>621293</v>
      </c>
      <c r="S215" s="133">
        <v>0</v>
      </c>
      <c r="T215" s="134">
        <v>0</v>
      </c>
      <c r="U215" s="74" t="s">
        <v>50</v>
      </c>
      <c r="V215" s="49" t="s">
        <v>688</v>
      </c>
      <c r="W215" s="41"/>
      <c r="X215" s="41"/>
      <c r="Y215" s="43"/>
      <c r="Z215" s="72">
        <v>77</v>
      </c>
      <c r="AA215" s="72"/>
      <c r="AB215" s="72">
        <v>39</v>
      </c>
      <c r="AC215" s="89"/>
    </row>
    <row r="216" spans="1:29" ht="83.15" customHeight="1" x14ac:dyDescent="0.35">
      <c r="A216" s="73">
        <v>214</v>
      </c>
      <c r="B216" s="72" t="s">
        <v>801</v>
      </c>
      <c r="C216" s="72">
        <v>2020</v>
      </c>
      <c r="D216" s="96">
        <v>43907</v>
      </c>
      <c r="E216" s="72" t="s">
        <v>802</v>
      </c>
      <c r="F216" s="72" t="s">
        <v>803</v>
      </c>
      <c r="G216" s="72" t="s">
        <v>804</v>
      </c>
      <c r="H216" s="72" t="s">
        <v>804</v>
      </c>
      <c r="I216" s="72" t="s">
        <v>42</v>
      </c>
      <c r="J216" s="72" t="s">
        <v>138</v>
      </c>
      <c r="K216" s="103">
        <v>12680000</v>
      </c>
      <c r="L216" s="105">
        <v>1060048</v>
      </c>
      <c r="M216" s="103">
        <v>1075613.03</v>
      </c>
      <c r="N216" s="103">
        <v>12680000</v>
      </c>
      <c r="O216" s="104">
        <f>Table1[[#This Row],[Qualified Property Amount Reported]]/Table1[[#This Row],[Qualified Property Amount Approved]]</f>
        <v>1</v>
      </c>
      <c r="P216" s="105">
        <v>897448</v>
      </c>
      <c r="Q216" s="105">
        <v>2045500</v>
      </c>
      <c r="R216" s="105">
        <v>1882900</v>
      </c>
      <c r="S216" s="72">
        <v>15</v>
      </c>
      <c r="T216" s="72">
        <v>2</v>
      </c>
      <c r="U216" s="72" t="s">
        <v>50</v>
      </c>
      <c r="V216" s="106" t="s">
        <v>805</v>
      </c>
      <c r="W216" s="89"/>
      <c r="X216" s="89"/>
      <c r="Y216" s="108"/>
      <c r="Z216" s="72">
        <v>4</v>
      </c>
      <c r="AA216" s="72"/>
      <c r="AB216" s="72">
        <v>4</v>
      </c>
      <c r="AC216" s="89"/>
    </row>
    <row r="217" spans="1:29" ht="83.15" customHeight="1" x14ac:dyDescent="0.35">
      <c r="A217" s="73">
        <v>215</v>
      </c>
      <c r="B217" s="72" t="s">
        <v>773</v>
      </c>
      <c r="C217" s="72">
        <v>2020</v>
      </c>
      <c r="D217" s="96">
        <v>43851</v>
      </c>
      <c r="E217" s="72" t="s">
        <v>774</v>
      </c>
      <c r="F217" s="72" t="s">
        <v>775</v>
      </c>
      <c r="G217" s="72" t="s">
        <v>229</v>
      </c>
      <c r="H217" s="72" t="s">
        <v>229</v>
      </c>
      <c r="I217" s="72" t="s">
        <v>42</v>
      </c>
      <c r="J217" s="72" t="s">
        <v>646</v>
      </c>
      <c r="K217" s="103">
        <v>8772605</v>
      </c>
      <c r="L217" s="105">
        <v>733390</v>
      </c>
      <c r="M217" s="103">
        <v>736748.37</v>
      </c>
      <c r="N217" s="103">
        <v>8772594.1401000004</v>
      </c>
      <c r="O217" s="104">
        <f>Table1[[#This Row],[Qualified Property Amount Reported]]/Table1[[#This Row],[Qualified Property Amount Approved]]</f>
        <v>0.99999876206668381</v>
      </c>
      <c r="P217" s="105">
        <v>86121</v>
      </c>
      <c r="Q217" s="105">
        <v>2157797</v>
      </c>
      <c r="R217" s="105">
        <v>1510529</v>
      </c>
      <c r="S217" s="72">
        <v>29</v>
      </c>
      <c r="T217" s="72">
        <v>2</v>
      </c>
      <c r="U217" s="72" t="s">
        <v>50</v>
      </c>
      <c r="V217" s="214" t="s">
        <v>776</v>
      </c>
      <c r="W217" s="216"/>
      <c r="X217" s="216"/>
      <c r="Y217" s="219"/>
      <c r="Z217" s="72">
        <v>22</v>
      </c>
      <c r="AA217" s="72"/>
      <c r="AB217" s="72">
        <v>8</v>
      </c>
      <c r="AC217" s="89"/>
    </row>
    <row r="218" spans="1:29" ht="83.15" customHeight="1" x14ac:dyDescent="0.35">
      <c r="A218" s="73">
        <v>216</v>
      </c>
      <c r="B218" s="66" t="s">
        <v>764</v>
      </c>
      <c r="C218" s="73">
        <v>2020</v>
      </c>
      <c r="D218" s="154">
        <v>43851</v>
      </c>
      <c r="E218" s="66" t="s">
        <v>274</v>
      </c>
      <c r="F218" s="66" t="s">
        <v>275</v>
      </c>
      <c r="G218" s="66" t="s">
        <v>123</v>
      </c>
      <c r="H218" s="66" t="s">
        <v>123</v>
      </c>
      <c r="I218" s="66" t="s">
        <v>42</v>
      </c>
      <c r="J218" s="72" t="s">
        <v>276</v>
      </c>
      <c r="K218" s="126">
        <v>119617224</v>
      </c>
      <c r="L218" s="130">
        <v>10000000</v>
      </c>
      <c r="M218" s="127">
        <v>0</v>
      </c>
      <c r="N218" s="127">
        <v>0</v>
      </c>
      <c r="O218" s="128">
        <f>Table1[[#This Row],[Qualified Property Amount Reported]]/Table1[[#This Row],[Qualified Property Amount Approved]]</f>
        <v>0</v>
      </c>
      <c r="P218" s="132">
        <v>5644576</v>
      </c>
      <c r="Q218" s="132">
        <v>69745006</v>
      </c>
      <c r="R218" s="132">
        <v>65389582</v>
      </c>
      <c r="S218" s="139">
        <v>532</v>
      </c>
      <c r="T218" s="140">
        <v>28</v>
      </c>
      <c r="U218" s="74" t="s">
        <v>44</v>
      </c>
      <c r="V218" s="152" t="s">
        <v>765</v>
      </c>
      <c r="W218" s="41"/>
      <c r="X218" s="41"/>
      <c r="Y218" s="43"/>
      <c r="Z218" s="72">
        <v>62</v>
      </c>
      <c r="AA218" s="72"/>
      <c r="AB218" s="72">
        <v>33</v>
      </c>
      <c r="AC218" s="89"/>
    </row>
    <row r="219" spans="1:29" ht="83.15" customHeight="1" x14ac:dyDescent="0.35">
      <c r="A219" s="73">
        <v>217</v>
      </c>
      <c r="B219" s="76" t="s">
        <v>777</v>
      </c>
      <c r="C219" s="73">
        <v>2020</v>
      </c>
      <c r="D219" s="155">
        <v>43907</v>
      </c>
      <c r="E219" s="76" t="s">
        <v>778</v>
      </c>
      <c r="F219" s="76" t="s">
        <v>779</v>
      </c>
      <c r="G219" s="76" t="s">
        <v>55</v>
      </c>
      <c r="H219" s="76" t="s">
        <v>55</v>
      </c>
      <c r="I219" s="76" t="s">
        <v>237</v>
      </c>
      <c r="J219" s="79" t="s">
        <v>780</v>
      </c>
      <c r="K219" s="141">
        <v>118692224</v>
      </c>
      <c r="L219" s="144">
        <v>9922670</v>
      </c>
      <c r="M219" s="135">
        <v>10073647.91</v>
      </c>
      <c r="N219" s="127">
        <v>118692146.93000001</v>
      </c>
      <c r="O219" s="128">
        <f>Table1[[#This Row],[Qualified Property Amount Reported]]/Table1[[#This Row],[Qualified Property Amount Approved]]</f>
        <v>0.99999935067355383</v>
      </c>
      <c r="P219" s="136" t="s">
        <v>88</v>
      </c>
      <c r="Q219" s="136">
        <v>20897003</v>
      </c>
      <c r="R219" s="136">
        <v>10974333</v>
      </c>
      <c r="S219" s="131">
        <v>3199</v>
      </c>
      <c r="T219" s="138">
        <v>67</v>
      </c>
      <c r="U219" s="77" t="s">
        <v>50</v>
      </c>
      <c r="V219" s="173" t="s">
        <v>37</v>
      </c>
      <c r="W219" s="78" t="s">
        <v>37</v>
      </c>
      <c r="X219" s="78" t="s">
        <v>37</v>
      </c>
      <c r="Y219" s="87" t="s">
        <v>37</v>
      </c>
      <c r="Z219" s="72">
        <v>26</v>
      </c>
      <c r="AA219" s="72"/>
      <c r="AB219" s="72">
        <v>10</v>
      </c>
      <c r="AC219" s="89"/>
    </row>
    <row r="220" spans="1:29" ht="83.15" customHeight="1" x14ac:dyDescent="0.35">
      <c r="A220" s="73">
        <v>218</v>
      </c>
      <c r="B220" s="76" t="s">
        <v>811</v>
      </c>
      <c r="C220" s="73">
        <v>2020</v>
      </c>
      <c r="D220" s="155">
        <v>43907</v>
      </c>
      <c r="E220" s="76" t="s">
        <v>812</v>
      </c>
      <c r="F220" s="76" t="s">
        <v>404</v>
      </c>
      <c r="G220" s="76" t="s">
        <v>147</v>
      </c>
      <c r="H220" s="76" t="s">
        <v>147</v>
      </c>
      <c r="I220" s="76" t="s">
        <v>42</v>
      </c>
      <c r="J220" s="72" t="s">
        <v>646</v>
      </c>
      <c r="K220" s="135">
        <v>9573170</v>
      </c>
      <c r="L220" s="136">
        <v>800317</v>
      </c>
      <c r="M220" s="127">
        <v>543989.18000000005</v>
      </c>
      <c r="N220" s="127">
        <v>6444107.8600000003</v>
      </c>
      <c r="O220" s="128">
        <f>Table1[[#This Row],[Qualified Property Amount Reported]]/Table1[[#This Row],[Qualified Property Amount Approved]]</f>
        <v>0.67314252854592582</v>
      </c>
      <c r="P220" s="136">
        <v>94401</v>
      </c>
      <c r="Q220" s="136">
        <v>1358931</v>
      </c>
      <c r="R220" s="136">
        <v>653015</v>
      </c>
      <c r="S220" s="137">
        <v>70</v>
      </c>
      <c r="T220" s="138">
        <v>7</v>
      </c>
      <c r="U220" s="77" t="s">
        <v>37</v>
      </c>
      <c r="V220" s="50" t="s">
        <v>813</v>
      </c>
      <c r="W220" s="41"/>
      <c r="X220" s="41"/>
      <c r="Y220" s="43"/>
      <c r="Z220" s="72">
        <v>27</v>
      </c>
      <c r="AA220" s="72"/>
      <c r="AB220" s="72">
        <v>12</v>
      </c>
      <c r="AC220" s="89"/>
    </row>
    <row r="221" spans="1:29" ht="83.15" customHeight="1" x14ac:dyDescent="0.35">
      <c r="A221" s="73">
        <v>219</v>
      </c>
      <c r="B221" s="66" t="s">
        <v>756</v>
      </c>
      <c r="C221" s="73">
        <v>2020</v>
      </c>
      <c r="D221" s="154">
        <v>43851</v>
      </c>
      <c r="E221" s="66" t="s">
        <v>452</v>
      </c>
      <c r="F221" s="66" t="s">
        <v>399</v>
      </c>
      <c r="G221" s="66" t="s">
        <v>103</v>
      </c>
      <c r="H221" s="66" t="s">
        <v>103</v>
      </c>
      <c r="I221" s="66" t="s">
        <v>237</v>
      </c>
      <c r="J221" s="75" t="s">
        <v>453</v>
      </c>
      <c r="K221" s="126">
        <v>5568292</v>
      </c>
      <c r="L221" s="130">
        <v>465509</v>
      </c>
      <c r="M221" s="127">
        <v>470748.57</v>
      </c>
      <c r="N221" s="127">
        <v>5568233</v>
      </c>
      <c r="O221" s="128">
        <f>Table1[[#This Row],[Qualified Property Amount Reported]]/Table1[[#This Row],[Qualified Property Amount Approved]]</f>
        <v>0.9999894042912979</v>
      </c>
      <c r="P221" s="132" t="s">
        <v>88</v>
      </c>
      <c r="Q221" s="132">
        <v>2711411</v>
      </c>
      <c r="R221" s="132">
        <v>2245902</v>
      </c>
      <c r="S221" s="139">
        <v>61</v>
      </c>
      <c r="T221" s="140">
        <v>4</v>
      </c>
      <c r="U221" s="74" t="s">
        <v>50</v>
      </c>
      <c r="V221" s="184" t="s">
        <v>757</v>
      </c>
      <c r="W221" s="40" t="s">
        <v>758</v>
      </c>
      <c r="X221" s="41"/>
      <c r="Y221" s="43"/>
      <c r="Z221" s="72">
        <v>13</v>
      </c>
      <c r="AA221" s="72"/>
      <c r="AB221" s="72">
        <v>5</v>
      </c>
      <c r="AC221" s="89"/>
    </row>
    <row r="222" spans="1:29" ht="83.15" customHeight="1" x14ac:dyDescent="0.35">
      <c r="A222" s="73">
        <v>220</v>
      </c>
      <c r="B222" s="76" t="s">
        <v>824</v>
      </c>
      <c r="C222" s="73">
        <v>2020</v>
      </c>
      <c r="D222" s="155">
        <v>43907</v>
      </c>
      <c r="E222" s="76" t="s">
        <v>825</v>
      </c>
      <c r="F222" s="76" t="s">
        <v>342</v>
      </c>
      <c r="G222" s="76" t="s">
        <v>48</v>
      </c>
      <c r="H222" s="76" t="s">
        <v>48</v>
      </c>
      <c r="I222" s="76" t="s">
        <v>42</v>
      </c>
      <c r="J222" s="72" t="s">
        <v>646</v>
      </c>
      <c r="K222" s="135">
        <v>21123032</v>
      </c>
      <c r="L222" s="136">
        <v>1765885</v>
      </c>
      <c r="M222" s="127">
        <v>823575.39</v>
      </c>
      <c r="N222" s="127">
        <v>9718791.6799999997</v>
      </c>
      <c r="O222" s="128">
        <f>Table1[[#This Row],[Qualified Property Amount Reported]]/Table1[[#This Row],[Qualified Property Amount Approved]]</f>
        <v>0.46010400779585048</v>
      </c>
      <c r="P222" s="136">
        <v>191126</v>
      </c>
      <c r="Q222" s="136">
        <v>4508054</v>
      </c>
      <c r="R222" s="136">
        <v>2933294</v>
      </c>
      <c r="S222" s="137">
        <v>110</v>
      </c>
      <c r="T222" s="138">
        <v>9</v>
      </c>
      <c r="U222" s="77" t="s">
        <v>37</v>
      </c>
      <c r="V222" s="50" t="s">
        <v>826</v>
      </c>
      <c r="W222" s="41"/>
      <c r="X222" s="41"/>
      <c r="Y222" s="43"/>
      <c r="Z222" s="72">
        <v>35</v>
      </c>
      <c r="AA222" s="72"/>
      <c r="AB222" s="72">
        <v>14</v>
      </c>
      <c r="AC222" s="89"/>
    </row>
    <row r="223" spans="1:29" ht="83.15" customHeight="1" x14ac:dyDescent="0.35">
      <c r="A223" s="73">
        <v>221</v>
      </c>
      <c r="B223" s="76" t="s">
        <v>820</v>
      </c>
      <c r="C223" s="73">
        <v>2020</v>
      </c>
      <c r="D223" s="155">
        <v>43907</v>
      </c>
      <c r="E223" s="76" t="s">
        <v>821</v>
      </c>
      <c r="F223" s="76" t="s">
        <v>822</v>
      </c>
      <c r="G223" s="76" t="s">
        <v>252</v>
      </c>
      <c r="H223" s="76" t="s">
        <v>252</v>
      </c>
      <c r="I223" s="76" t="s">
        <v>42</v>
      </c>
      <c r="J223" s="72" t="s">
        <v>646</v>
      </c>
      <c r="K223" s="135">
        <v>37529013</v>
      </c>
      <c r="L223" s="136">
        <v>3137425</v>
      </c>
      <c r="M223" s="127">
        <v>1646138.4</v>
      </c>
      <c r="N223" s="127">
        <v>19583821.649999999</v>
      </c>
      <c r="O223" s="128">
        <f>Table1[[#This Row],[Qualified Property Amount Reported]]/Table1[[#This Row],[Qualified Property Amount Approved]]</f>
        <v>0.52183151339471678</v>
      </c>
      <c r="P223" s="136">
        <v>340070</v>
      </c>
      <c r="Q223" s="136">
        <v>8030185</v>
      </c>
      <c r="R223" s="136">
        <v>5232829</v>
      </c>
      <c r="S223" s="137">
        <v>184</v>
      </c>
      <c r="T223" s="138">
        <v>16</v>
      </c>
      <c r="U223" s="77" t="s">
        <v>37</v>
      </c>
      <c r="V223" s="50" t="s">
        <v>823</v>
      </c>
      <c r="W223" s="41"/>
      <c r="X223" s="41"/>
      <c r="Y223" s="43"/>
      <c r="Z223" s="72">
        <v>33</v>
      </c>
      <c r="AA223" s="72"/>
      <c r="AB223" s="72">
        <v>14</v>
      </c>
      <c r="AC223" s="89"/>
    </row>
    <row r="224" spans="1:29" ht="83.15" customHeight="1" x14ac:dyDescent="0.35">
      <c r="A224" s="73">
        <v>222</v>
      </c>
      <c r="B224" s="76" t="s">
        <v>817</v>
      </c>
      <c r="C224" s="73">
        <v>2020</v>
      </c>
      <c r="D224" s="155">
        <v>43907</v>
      </c>
      <c r="E224" s="76" t="s">
        <v>818</v>
      </c>
      <c r="F224" s="76" t="s">
        <v>252</v>
      </c>
      <c r="G224" s="76" t="s">
        <v>252</v>
      </c>
      <c r="H224" s="76" t="s">
        <v>252</v>
      </c>
      <c r="I224" s="76" t="s">
        <v>42</v>
      </c>
      <c r="J224" s="72" t="s">
        <v>646</v>
      </c>
      <c r="K224" s="135">
        <v>52471257</v>
      </c>
      <c r="L224" s="136">
        <v>4386597</v>
      </c>
      <c r="M224" s="127">
        <v>2460883.09</v>
      </c>
      <c r="N224" s="127">
        <v>29306495.190000001</v>
      </c>
      <c r="O224" s="128">
        <f>Table1[[#This Row],[Qualified Property Amount Reported]]/Table1[[#This Row],[Qualified Property Amount Approved]]</f>
        <v>0.55852474031639843</v>
      </c>
      <c r="P224" s="136">
        <v>585588</v>
      </c>
      <c r="Q224" s="136">
        <v>13489899</v>
      </c>
      <c r="R224" s="136">
        <v>9688890</v>
      </c>
      <c r="S224" s="137">
        <v>243</v>
      </c>
      <c r="T224" s="138">
        <v>20</v>
      </c>
      <c r="U224" s="77" t="s">
        <v>37</v>
      </c>
      <c r="V224" s="50" t="s">
        <v>819</v>
      </c>
      <c r="W224" s="41"/>
      <c r="X224" s="41"/>
      <c r="Y224" s="43"/>
      <c r="Z224" s="72">
        <v>33</v>
      </c>
      <c r="AA224" s="72"/>
      <c r="AB224" s="72">
        <v>16</v>
      </c>
      <c r="AC224" s="89"/>
    </row>
    <row r="225" spans="1:29" ht="83.15" customHeight="1" x14ac:dyDescent="0.35">
      <c r="A225" s="73">
        <v>223</v>
      </c>
      <c r="B225" s="66" t="s">
        <v>759</v>
      </c>
      <c r="C225" s="73">
        <v>2020</v>
      </c>
      <c r="D225" s="154">
        <v>43851</v>
      </c>
      <c r="E225" s="66" t="s">
        <v>760</v>
      </c>
      <c r="F225" s="66" t="s">
        <v>761</v>
      </c>
      <c r="G225" s="66" t="s">
        <v>266</v>
      </c>
      <c r="H225" s="66" t="s">
        <v>266</v>
      </c>
      <c r="I225" s="66" t="s">
        <v>42</v>
      </c>
      <c r="J225" s="74" t="s">
        <v>49</v>
      </c>
      <c r="K225" s="126">
        <v>60328000</v>
      </c>
      <c r="L225" s="130">
        <v>5043421</v>
      </c>
      <c r="M225" s="127">
        <v>4856895.8099999996</v>
      </c>
      <c r="N225" s="127">
        <v>57813096.509999998</v>
      </c>
      <c r="O225" s="128">
        <f>Table1[[#This Row],[Qualified Property Amount Reported]]/Table1[[#This Row],[Qualified Property Amount Approved]]</f>
        <v>0.95831283168677894</v>
      </c>
      <c r="P225" s="132">
        <v>729069</v>
      </c>
      <c r="Q225" s="132">
        <v>7918079</v>
      </c>
      <c r="R225" s="132">
        <v>3603727</v>
      </c>
      <c r="S225" s="139">
        <v>79</v>
      </c>
      <c r="T225" s="140">
        <v>12</v>
      </c>
      <c r="U225" s="74" t="s">
        <v>50</v>
      </c>
      <c r="V225" s="152" t="s">
        <v>762</v>
      </c>
      <c r="W225" s="40" t="s">
        <v>763</v>
      </c>
      <c r="X225" s="41"/>
      <c r="Y225" s="43"/>
      <c r="Z225" s="72">
        <v>45</v>
      </c>
      <c r="AA225" s="72"/>
      <c r="AB225" s="72">
        <v>23</v>
      </c>
      <c r="AC225" s="89"/>
    </row>
    <row r="226" spans="1:29" ht="83.15" customHeight="1" x14ac:dyDescent="0.35">
      <c r="A226" s="73">
        <v>224</v>
      </c>
      <c r="B226" s="66" t="s">
        <v>769</v>
      </c>
      <c r="C226" s="73">
        <v>2020</v>
      </c>
      <c r="D226" s="154">
        <v>43851</v>
      </c>
      <c r="E226" s="66" t="s">
        <v>770</v>
      </c>
      <c r="F226" s="66" t="s">
        <v>771</v>
      </c>
      <c r="G226" s="66" t="s">
        <v>147</v>
      </c>
      <c r="H226" s="66" t="s">
        <v>147</v>
      </c>
      <c r="I226" s="66" t="s">
        <v>42</v>
      </c>
      <c r="J226" s="72" t="s">
        <v>646</v>
      </c>
      <c r="K226" s="126">
        <v>15017114</v>
      </c>
      <c r="L226" s="130">
        <v>1255431</v>
      </c>
      <c r="M226" s="127">
        <v>1263998.6499999999</v>
      </c>
      <c r="N226" s="127">
        <v>15017114</v>
      </c>
      <c r="O226" s="128">
        <f>Table1[[#This Row],[Qualified Property Amount Reported]]/Table1[[#This Row],[Qualified Property Amount Approved]]</f>
        <v>1</v>
      </c>
      <c r="P226" s="132">
        <v>213374</v>
      </c>
      <c r="Q226" s="132">
        <v>3816474</v>
      </c>
      <c r="R226" s="132">
        <v>2774417</v>
      </c>
      <c r="S226" s="139">
        <v>33</v>
      </c>
      <c r="T226" s="140">
        <v>2</v>
      </c>
      <c r="U226" s="74" t="s">
        <v>50</v>
      </c>
      <c r="V226" s="152" t="s">
        <v>772</v>
      </c>
      <c r="W226" s="41"/>
      <c r="X226" s="41"/>
      <c r="Y226" s="43"/>
      <c r="Z226" s="72">
        <v>27</v>
      </c>
      <c r="AA226" s="72"/>
      <c r="AB226" s="72">
        <v>12</v>
      </c>
      <c r="AC226" s="89"/>
    </row>
    <row r="227" spans="1:29" ht="83.15" customHeight="1" x14ac:dyDescent="0.35">
      <c r="A227" s="73">
        <v>225</v>
      </c>
      <c r="B227" s="76" t="s">
        <v>781</v>
      </c>
      <c r="C227" s="73">
        <v>2020</v>
      </c>
      <c r="D227" s="155">
        <v>43907</v>
      </c>
      <c r="E227" s="76" t="s">
        <v>782</v>
      </c>
      <c r="F227" s="76" t="s">
        <v>52</v>
      </c>
      <c r="G227" s="76" t="s">
        <v>48</v>
      </c>
      <c r="H227" s="76" t="s">
        <v>48</v>
      </c>
      <c r="I227" s="76" t="s">
        <v>42</v>
      </c>
      <c r="J227" s="72" t="s">
        <v>276</v>
      </c>
      <c r="K227" s="135">
        <v>119617224</v>
      </c>
      <c r="L227" s="136">
        <v>10000000</v>
      </c>
      <c r="M227" s="127">
        <v>10134093.359999999</v>
      </c>
      <c r="N227" s="127">
        <v>119617224</v>
      </c>
      <c r="O227" s="128">
        <f>Table1[[#This Row],[Qualified Property Amount Reported]]/Table1[[#This Row],[Qualified Property Amount Approved]]</f>
        <v>1</v>
      </c>
      <c r="P227" s="136">
        <v>3361461</v>
      </c>
      <c r="Q227" s="136">
        <v>17223213</v>
      </c>
      <c r="R227" s="136">
        <v>10584674</v>
      </c>
      <c r="S227" s="137">
        <v>161</v>
      </c>
      <c r="T227" s="138">
        <v>12</v>
      </c>
      <c r="U227" s="77" t="s">
        <v>50</v>
      </c>
      <c r="V227" s="50" t="s">
        <v>783</v>
      </c>
      <c r="W227" s="41"/>
      <c r="X227" s="41"/>
      <c r="Y227" s="43"/>
      <c r="Z227" s="72">
        <v>32</v>
      </c>
      <c r="AA227" s="72"/>
      <c r="AB227" s="72">
        <v>16</v>
      </c>
      <c r="AC227" s="89"/>
    </row>
    <row r="228" spans="1:29" ht="83.15" customHeight="1" x14ac:dyDescent="0.35">
      <c r="A228" s="73">
        <v>226</v>
      </c>
      <c r="B228" s="76" t="s">
        <v>828</v>
      </c>
      <c r="C228" s="73">
        <v>2020</v>
      </c>
      <c r="D228" s="155">
        <v>43907</v>
      </c>
      <c r="E228" s="76" t="s">
        <v>829</v>
      </c>
      <c r="F228" s="76" t="s">
        <v>52</v>
      </c>
      <c r="G228" s="76" t="s">
        <v>48</v>
      </c>
      <c r="H228" s="76" t="s">
        <v>48</v>
      </c>
      <c r="I228" s="76" t="s">
        <v>237</v>
      </c>
      <c r="J228" s="76" t="s">
        <v>830</v>
      </c>
      <c r="K228" s="135">
        <v>9400000</v>
      </c>
      <c r="L228" s="136">
        <v>785839.99999999988</v>
      </c>
      <c r="M228" s="127">
        <v>786354.26</v>
      </c>
      <c r="N228" s="127">
        <v>9387468.5500000007</v>
      </c>
      <c r="O228" s="128">
        <f>Table1[[#This Row],[Qualified Property Amount Reported]]/Table1[[#This Row],[Qualified Property Amount Approved]]</f>
        <v>0.99866686702127672</v>
      </c>
      <c r="P228" s="136" t="s">
        <v>88</v>
      </c>
      <c r="Q228" s="136">
        <v>868564</v>
      </c>
      <c r="R228" s="136">
        <v>82724</v>
      </c>
      <c r="S228" s="137">
        <v>64</v>
      </c>
      <c r="T228" s="138">
        <v>5</v>
      </c>
      <c r="U228" s="77" t="s">
        <v>50</v>
      </c>
      <c r="V228" s="50" t="s">
        <v>831</v>
      </c>
      <c r="W228" s="41"/>
      <c r="X228" s="41"/>
      <c r="Y228" s="43"/>
      <c r="Z228" s="72">
        <v>32</v>
      </c>
      <c r="AA228" s="72"/>
      <c r="AB228" s="72">
        <v>16</v>
      </c>
      <c r="AC228" s="89"/>
    </row>
    <row r="229" spans="1:29" ht="83.15" customHeight="1" x14ac:dyDescent="0.35">
      <c r="A229" s="73">
        <v>227</v>
      </c>
      <c r="B229" s="76" t="s">
        <v>806</v>
      </c>
      <c r="C229" s="73">
        <v>2020</v>
      </c>
      <c r="D229" s="155">
        <v>43907</v>
      </c>
      <c r="E229" s="76" t="s">
        <v>807</v>
      </c>
      <c r="F229" s="76" t="s">
        <v>808</v>
      </c>
      <c r="G229" s="76" t="s">
        <v>809</v>
      </c>
      <c r="H229" s="76" t="s">
        <v>809</v>
      </c>
      <c r="I229" s="76" t="s">
        <v>42</v>
      </c>
      <c r="J229" s="76" t="s">
        <v>138</v>
      </c>
      <c r="K229" s="135">
        <v>12680000</v>
      </c>
      <c r="L229" s="136">
        <v>1060048</v>
      </c>
      <c r="M229" s="127">
        <v>1065755.3999999999</v>
      </c>
      <c r="N229" s="127">
        <v>12680000</v>
      </c>
      <c r="O229" s="128">
        <f>Table1[[#This Row],[Qualified Property Amount Reported]]/Table1[[#This Row],[Qualified Property Amount Approved]]</f>
        <v>1</v>
      </c>
      <c r="P229" s="136">
        <v>897448</v>
      </c>
      <c r="Q229" s="136">
        <v>2061725</v>
      </c>
      <c r="R229" s="136">
        <v>1899124</v>
      </c>
      <c r="S229" s="137">
        <v>15</v>
      </c>
      <c r="T229" s="138">
        <v>2</v>
      </c>
      <c r="U229" s="77" t="s">
        <v>50</v>
      </c>
      <c r="V229" s="50" t="s">
        <v>810</v>
      </c>
      <c r="W229" s="41"/>
      <c r="X229" s="41"/>
      <c r="Y229" s="43"/>
      <c r="Z229" s="72">
        <v>1</v>
      </c>
      <c r="AA229" s="72"/>
      <c r="AB229" s="72">
        <v>1</v>
      </c>
      <c r="AC229" s="89"/>
    </row>
    <row r="230" spans="1:29" ht="83.15" customHeight="1" x14ac:dyDescent="0.35">
      <c r="A230" s="73">
        <v>228</v>
      </c>
      <c r="B230" s="76" t="s">
        <v>1327</v>
      </c>
      <c r="C230" s="73">
        <v>2020</v>
      </c>
      <c r="D230" s="155">
        <v>43907</v>
      </c>
      <c r="E230" s="76" t="s">
        <v>1074</v>
      </c>
      <c r="F230" s="76" t="s">
        <v>490</v>
      </c>
      <c r="G230" s="76" t="s">
        <v>266</v>
      </c>
      <c r="H230" s="76" t="s">
        <v>266</v>
      </c>
      <c r="I230" s="76" t="s">
        <v>42</v>
      </c>
      <c r="J230" s="76" t="s">
        <v>1075</v>
      </c>
      <c r="K230" s="135">
        <v>76377224</v>
      </c>
      <c r="L230" s="136">
        <v>6385136</v>
      </c>
      <c r="M230" s="127">
        <v>5213030.47</v>
      </c>
      <c r="N230" s="127">
        <v>62012110.590000004</v>
      </c>
      <c r="O230" s="128">
        <f>Table1[[#This Row],[Qualified Property Amount Reported]]/Table1[[#This Row],[Qualified Property Amount Approved]]</f>
        <v>0.811918885530587</v>
      </c>
      <c r="P230" s="136">
        <v>127703</v>
      </c>
      <c r="Q230" s="136">
        <v>9416157</v>
      </c>
      <c r="R230" s="136">
        <v>3158724</v>
      </c>
      <c r="S230" s="137">
        <v>323</v>
      </c>
      <c r="T230" s="138">
        <v>57</v>
      </c>
      <c r="U230" s="77" t="s">
        <v>37</v>
      </c>
      <c r="V230" s="50" t="s">
        <v>1076</v>
      </c>
      <c r="W230" s="41"/>
      <c r="X230" s="41"/>
      <c r="Y230" s="43"/>
      <c r="Z230" s="72">
        <v>13</v>
      </c>
      <c r="AA230" s="72"/>
      <c r="AB230" s="72">
        <v>20</v>
      </c>
      <c r="AC230" s="89"/>
    </row>
    <row r="231" spans="1:29" ht="123" customHeight="1" x14ac:dyDescent="0.35">
      <c r="A231" s="73">
        <v>229</v>
      </c>
      <c r="B231" s="76" t="s">
        <v>832</v>
      </c>
      <c r="C231" s="73">
        <v>2020</v>
      </c>
      <c r="D231" s="155">
        <v>43907</v>
      </c>
      <c r="E231" s="76" t="s">
        <v>697</v>
      </c>
      <c r="F231" s="76" t="s">
        <v>84</v>
      </c>
      <c r="G231" s="76" t="s">
        <v>55</v>
      </c>
      <c r="H231" s="76" t="s">
        <v>55</v>
      </c>
      <c r="I231" s="76" t="s">
        <v>237</v>
      </c>
      <c r="J231" s="77" t="s">
        <v>698</v>
      </c>
      <c r="K231" s="141">
        <v>82500000</v>
      </c>
      <c r="L231" s="144">
        <v>6897000</v>
      </c>
      <c r="M231" s="127">
        <v>6953139.0700000003</v>
      </c>
      <c r="N231" s="127">
        <v>82499589.129999995</v>
      </c>
      <c r="O231" s="128">
        <f>Table1[[#This Row],[Qualified Property Amount Reported]]/Table1[[#This Row],[Qualified Property Amount Approved]]</f>
        <v>0.99999501975757565</v>
      </c>
      <c r="P231" s="136" t="s">
        <v>88</v>
      </c>
      <c r="Q231" s="136">
        <v>20416918</v>
      </c>
      <c r="R231" s="136">
        <v>13519918</v>
      </c>
      <c r="S231" s="131">
        <v>2064</v>
      </c>
      <c r="T231" s="138">
        <v>56</v>
      </c>
      <c r="U231" s="77" t="s">
        <v>50</v>
      </c>
      <c r="V231" s="50" t="s">
        <v>833</v>
      </c>
      <c r="W231" s="41"/>
      <c r="X231" s="41"/>
      <c r="Y231" s="43"/>
      <c r="Z231" s="72">
        <v>26</v>
      </c>
      <c r="AA231" s="72"/>
      <c r="AB231" s="72">
        <v>13</v>
      </c>
      <c r="AC231" s="89"/>
    </row>
    <row r="232" spans="1:29" ht="98.15" customHeight="1" x14ac:dyDescent="0.35">
      <c r="A232" s="73">
        <v>230</v>
      </c>
      <c r="B232" s="76" t="s">
        <v>794</v>
      </c>
      <c r="C232" s="73">
        <v>2020</v>
      </c>
      <c r="D232" s="155">
        <v>43907</v>
      </c>
      <c r="E232" s="76" t="s">
        <v>795</v>
      </c>
      <c r="F232" s="76" t="s">
        <v>796</v>
      </c>
      <c r="G232" s="76" t="s">
        <v>64</v>
      </c>
      <c r="H232" s="76" t="s">
        <v>64</v>
      </c>
      <c r="I232" s="76" t="s">
        <v>237</v>
      </c>
      <c r="J232" s="79" t="s">
        <v>780</v>
      </c>
      <c r="K232" s="141">
        <v>119617224</v>
      </c>
      <c r="L232" s="144">
        <v>10000000</v>
      </c>
      <c r="M232" s="127">
        <v>10071138</v>
      </c>
      <c r="N232" s="127">
        <v>119617223.04000001</v>
      </c>
      <c r="O232" s="128">
        <f>Table1[[#This Row],[Qualified Property Amount Reported]]/Table1[[#This Row],[Qualified Property Amount Approved]]</f>
        <v>0.99999999197440004</v>
      </c>
      <c r="P232" s="136" t="s">
        <v>88</v>
      </c>
      <c r="Q232" s="136">
        <v>23229619</v>
      </c>
      <c r="R232" s="136">
        <v>13229619</v>
      </c>
      <c r="S232" s="131">
        <v>2685</v>
      </c>
      <c r="T232" s="138">
        <v>68</v>
      </c>
      <c r="U232" s="77" t="s">
        <v>50</v>
      </c>
      <c r="V232" s="50" t="s">
        <v>797</v>
      </c>
      <c r="W232" s="42" t="s">
        <v>798</v>
      </c>
      <c r="X232" s="41"/>
      <c r="Y232" s="43"/>
      <c r="Z232" s="72">
        <v>24</v>
      </c>
      <c r="AA232" s="72"/>
      <c r="AB232" s="72">
        <v>10</v>
      </c>
      <c r="AC232" s="89"/>
    </row>
    <row r="233" spans="1:29" ht="83.15" customHeight="1" x14ac:dyDescent="0.35">
      <c r="A233" s="73">
        <v>231</v>
      </c>
      <c r="B233" s="76" t="s">
        <v>799</v>
      </c>
      <c r="C233" s="73">
        <v>2020</v>
      </c>
      <c r="D233" s="155">
        <v>43907</v>
      </c>
      <c r="E233" s="76" t="s">
        <v>284</v>
      </c>
      <c r="F233" s="76" t="s">
        <v>708</v>
      </c>
      <c r="G233" s="76" t="s">
        <v>123</v>
      </c>
      <c r="H233" s="76" t="s">
        <v>123</v>
      </c>
      <c r="I233" s="76" t="s">
        <v>237</v>
      </c>
      <c r="J233" s="79" t="s">
        <v>287</v>
      </c>
      <c r="K233" s="141">
        <v>119617224</v>
      </c>
      <c r="L233" s="144">
        <v>10000000</v>
      </c>
      <c r="M233" s="127">
        <v>7866530.5</v>
      </c>
      <c r="N233" s="127">
        <v>93235805.040000007</v>
      </c>
      <c r="O233" s="128">
        <f>Table1[[#This Row],[Qualified Property Amount Reported]]/Table1[[#This Row],[Qualified Property Amount Approved]]</f>
        <v>0.77945133587116189</v>
      </c>
      <c r="P233" s="136" t="s">
        <v>88</v>
      </c>
      <c r="Q233" s="136">
        <v>20464377</v>
      </c>
      <c r="R233" s="136">
        <v>10464377</v>
      </c>
      <c r="S233" s="131">
        <v>2830</v>
      </c>
      <c r="T233" s="138">
        <v>80</v>
      </c>
      <c r="U233" s="77" t="s">
        <v>37</v>
      </c>
      <c r="V233" s="50" t="s">
        <v>800</v>
      </c>
      <c r="W233" s="41"/>
      <c r="X233" s="41"/>
      <c r="Y233" s="43"/>
      <c r="Z233" s="72">
        <v>39</v>
      </c>
      <c r="AA233" s="72"/>
      <c r="AB233" s="72">
        <v>21</v>
      </c>
      <c r="AC233" s="89"/>
    </row>
    <row r="234" spans="1:29" ht="83.15" customHeight="1" x14ac:dyDescent="0.35">
      <c r="A234" s="73">
        <v>232</v>
      </c>
      <c r="B234" s="66" t="s">
        <v>766</v>
      </c>
      <c r="C234" s="73">
        <v>2020</v>
      </c>
      <c r="D234" s="154">
        <v>43851</v>
      </c>
      <c r="E234" s="66" t="s">
        <v>767</v>
      </c>
      <c r="F234" s="66" t="s">
        <v>60</v>
      </c>
      <c r="G234" s="66" t="s">
        <v>60</v>
      </c>
      <c r="H234" s="66" t="s">
        <v>60</v>
      </c>
      <c r="I234" s="66" t="s">
        <v>42</v>
      </c>
      <c r="J234" s="72" t="s">
        <v>646</v>
      </c>
      <c r="K234" s="126">
        <v>31922542</v>
      </c>
      <c r="L234" s="130">
        <v>2668725</v>
      </c>
      <c r="M234" s="127">
        <v>2635060.8199999998</v>
      </c>
      <c r="N234" s="127">
        <v>31331335.359999999</v>
      </c>
      <c r="O234" s="128">
        <f>Table1[[#This Row],[Qualified Property Amount Reported]]/Table1[[#This Row],[Qualified Property Amount Approved]]</f>
        <v>0.98147996359437795</v>
      </c>
      <c r="P234" s="132">
        <v>437234</v>
      </c>
      <c r="Q234" s="132">
        <v>7835465</v>
      </c>
      <c r="R234" s="132">
        <v>5603974</v>
      </c>
      <c r="S234" s="139">
        <v>73</v>
      </c>
      <c r="T234" s="140">
        <v>5</v>
      </c>
      <c r="U234" s="74" t="s">
        <v>50</v>
      </c>
      <c r="V234" s="152" t="s">
        <v>768</v>
      </c>
      <c r="W234" s="41"/>
      <c r="X234" s="41"/>
      <c r="Y234" s="43"/>
      <c r="Z234" s="72">
        <v>27</v>
      </c>
      <c r="AA234" s="72"/>
      <c r="AB234" s="72">
        <v>12</v>
      </c>
      <c r="AC234" s="89"/>
    </row>
    <row r="235" spans="1:29" ht="83.15" customHeight="1" x14ac:dyDescent="0.35">
      <c r="A235" s="73">
        <v>233</v>
      </c>
      <c r="B235" s="76" t="s">
        <v>814</v>
      </c>
      <c r="C235" s="73">
        <v>2020</v>
      </c>
      <c r="D235" s="155">
        <v>43907</v>
      </c>
      <c r="E235" s="76" t="s">
        <v>815</v>
      </c>
      <c r="F235" s="76" t="s">
        <v>295</v>
      </c>
      <c r="G235" s="76" t="s">
        <v>295</v>
      </c>
      <c r="H235" s="76" t="s">
        <v>295</v>
      </c>
      <c r="I235" s="76" t="s">
        <v>42</v>
      </c>
      <c r="J235" s="72" t="s">
        <v>646</v>
      </c>
      <c r="K235" s="135">
        <v>8432257</v>
      </c>
      <c r="L235" s="136">
        <v>704937</v>
      </c>
      <c r="M235" s="127">
        <v>0</v>
      </c>
      <c r="N235" s="127">
        <v>0</v>
      </c>
      <c r="O235" s="128">
        <f>Table1[[#This Row],[Qualified Property Amount Reported]]/Table1[[#This Row],[Qualified Property Amount Approved]]</f>
        <v>0</v>
      </c>
      <c r="P235" s="136">
        <v>87376</v>
      </c>
      <c r="Q235" s="136">
        <v>1196391</v>
      </c>
      <c r="R235" s="136">
        <v>578830</v>
      </c>
      <c r="S235" s="137">
        <v>70</v>
      </c>
      <c r="T235" s="138">
        <v>7</v>
      </c>
      <c r="U235" s="77" t="s">
        <v>44</v>
      </c>
      <c r="V235" s="50" t="s">
        <v>816</v>
      </c>
      <c r="W235" s="41"/>
      <c r="X235" s="41"/>
      <c r="Y235" s="43"/>
      <c r="Z235" s="72">
        <v>27</v>
      </c>
      <c r="AA235" s="72"/>
      <c r="AB235" s="72">
        <v>12</v>
      </c>
      <c r="AC235" s="89"/>
    </row>
    <row r="236" spans="1:29" ht="83.15" customHeight="1" x14ac:dyDescent="0.35">
      <c r="A236" s="73">
        <v>234</v>
      </c>
      <c r="B236" s="76" t="s">
        <v>784</v>
      </c>
      <c r="C236" s="73">
        <v>2020</v>
      </c>
      <c r="D236" s="155">
        <v>43907</v>
      </c>
      <c r="E236" s="76" t="s">
        <v>785</v>
      </c>
      <c r="F236" s="76" t="s">
        <v>116</v>
      </c>
      <c r="G236" s="76" t="s">
        <v>116</v>
      </c>
      <c r="H236" s="76" t="s">
        <v>116</v>
      </c>
      <c r="I236" s="76" t="s">
        <v>237</v>
      </c>
      <c r="J236" s="77" t="s">
        <v>786</v>
      </c>
      <c r="K236" s="141">
        <v>60000000</v>
      </c>
      <c r="L236" s="144">
        <v>5016000</v>
      </c>
      <c r="M236" s="127">
        <v>1880367.95</v>
      </c>
      <c r="N236" s="127">
        <v>22280926.960000001</v>
      </c>
      <c r="O236" s="128">
        <f>Table1[[#This Row],[Qualified Property Amount Reported]]/Table1[[#This Row],[Qualified Property Amount Approved]]</f>
        <v>0.37134878266666665</v>
      </c>
      <c r="P236" s="136" t="s">
        <v>88</v>
      </c>
      <c r="Q236" s="136">
        <v>5767662</v>
      </c>
      <c r="R236" s="136">
        <v>751662</v>
      </c>
      <c r="S236" s="137">
        <v>676</v>
      </c>
      <c r="T236" s="138">
        <v>34</v>
      </c>
      <c r="U236" s="77" t="s">
        <v>37</v>
      </c>
      <c r="V236" s="50" t="s">
        <v>787</v>
      </c>
      <c r="W236" s="41"/>
      <c r="X236" s="41"/>
      <c r="Y236" s="43"/>
      <c r="Z236" s="72">
        <v>77</v>
      </c>
      <c r="AA236" s="72"/>
      <c r="AB236" s="72">
        <v>39</v>
      </c>
      <c r="AC236" s="89"/>
    </row>
    <row r="237" spans="1:29" ht="95.25" customHeight="1" x14ac:dyDescent="0.35">
      <c r="A237" s="73">
        <v>235</v>
      </c>
      <c r="B237" s="76" t="s">
        <v>827</v>
      </c>
      <c r="C237" s="73">
        <v>2020</v>
      </c>
      <c r="D237" s="155">
        <v>43907</v>
      </c>
      <c r="E237" s="76" t="s">
        <v>160</v>
      </c>
      <c r="F237" s="76" t="s">
        <v>127</v>
      </c>
      <c r="G237" s="76" t="s">
        <v>64</v>
      </c>
      <c r="H237" s="76" t="s">
        <v>64</v>
      </c>
      <c r="I237" s="76" t="s">
        <v>35</v>
      </c>
      <c r="J237" s="76" t="s">
        <v>163</v>
      </c>
      <c r="K237" s="135">
        <v>119617224</v>
      </c>
      <c r="L237" s="136">
        <v>10000000</v>
      </c>
      <c r="M237" s="127">
        <v>10050754.68</v>
      </c>
      <c r="N237" s="127">
        <v>119607839.37</v>
      </c>
      <c r="O237" s="128">
        <f>Table1[[#This Row],[Qualified Property Amount Reported]]/Table1[[#This Row],[Qualified Property Amount Approved]]</f>
        <v>0.9999215444926226</v>
      </c>
      <c r="P237" s="136">
        <v>5346992</v>
      </c>
      <c r="Q237" s="136">
        <v>49321388</v>
      </c>
      <c r="R237" s="136">
        <v>44668380</v>
      </c>
      <c r="S237" s="131">
        <v>3224</v>
      </c>
      <c r="T237" s="138">
        <v>57</v>
      </c>
      <c r="U237" s="77" t="s">
        <v>50</v>
      </c>
      <c r="V237" s="215" t="s">
        <v>164</v>
      </c>
      <c r="W237" s="41"/>
      <c r="X237" s="41"/>
      <c r="Y237" s="43"/>
      <c r="Z237" s="72">
        <v>24</v>
      </c>
      <c r="AA237" s="72"/>
      <c r="AB237" s="72">
        <v>10</v>
      </c>
      <c r="AC237" s="89"/>
    </row>
    <row r="238" spans="1:29" ht="83.15" customHeight="1" x14ac:dyDescent="0.35">
      <c r="A238" s="73">
        <v>236</v>
      </c>
      <c r="B238" s="76" t="s">
        <v>788</v>
      </c>
      <c r="C238" s="73">
        <v>2020</v>
      </c>
      <c r="D238" s="155">
        <v>43907</v>
      </c>
      <c r="E238" s="76" t="s">
        <v>789</v>
      </c>
      <c r="F238" s="76" t="s">
        <v>559</v>
      </c>
      <c r="G238" s="76" t="s">
        <v>123</v>
      </c>
      <c r="H238" s="76" t="s">
        <v>123</v>
      </c>
      <c r="I238" s="76" t="s">
        <v>237</v>
      </c>
      <c r="J238" s="79" t="s">
        <v>287</v>
      </c>
      <c r="K238" s="141">
        <v>18001109</v>
      </c>
      <c r="L238" s="144">
        <v>1504893</v>
      </c>
      <c r="M238" s="127">
        <v>669584.11</v>
      </c>
      <c r="N238" s="127">
        <v>7907746.4500000002</v>
      </c>
      <c r="O238" s="128">
        <f>Table1[[#This Row],[Qualified Property Amount Reported]]/Table1[[#This Row],[Qualified Property Amount Approved]]</f>
        <v>0.43929218194279029</v>
      </c>
      <c r="P238" s="136" t="s">
        <v>88</v>
      </c>
      <c r="Q238" s="136">
        <v>5301512</v>
      </c>
      <c r="R238" s="136">
        <v>3796619</v>
      </c>
      <c r="S238" s="137">
        <v>707</v>
      </c>
      <c r="T238" s="138">
        <v>16</v>
      </c>
      <c r="U238" s="77" t="s">
        <v>749</v>
      </c>
      <c r="V238" s="83"/>
      <c r="W238" s="41"/>
      <c r="X238" s="41"/>
      <c r="Y238" s="43"/>
      <c r="Z238" s="72">
        <v>69</v>
      </c>
      <c r="AA238" s="72"/>
      <c r="AB238" s="72">
        <v>33</v>
      </c>
      <c r="AC238" s="89"/>
    </row>
    <row r="239" spans="1:29" ht="111.75" customHeight="1" x14ac:dyDescent="0.35">
      <c r="A239" s="73">
        <v>237</v>
      </c>
      <c r="B239" s="76" t="s">
        <v>790</v>
      </c>
      <c r="C239" s="73">
        <v>2020</v>
      </c>
      <c r="D239" s="155">
        <v>43907</v>
      </c>
      <c r="E239" s="76" t="s">
        <v>791</v>
      </c>
      <c r="F239" s="76" t="s">
        <v>792</v>
      </c>
      <c r="G239" s="76" t="s">
        <v>55</v>
      </c>
      <c r="H239" s="76" t="s">
        <v>55</v>
      </c>
      <c r="I239" s="76" t="s">
        <v>383</v>
      </c>
      <c r="J239" s="76" t="s">
        <v>388</v>
      </c>
      <c r="K239" s="135">
        <v>24395182</v>
      </c>
      <c r="L239" s="136">
        <v>2039437</v>
      </c>
      <c r="M239" s="127">
        <v>0</v>
      </c>
      <c r="N239" s="127">
        <v>0</v>
      </c>
      <c r="O239" s="128">
        <f>Table1[[#This Row],[Qualified Property Amount Reported]]/Table1[[#This Row],[Qualified Property Amount Approved]]</f>
        <v>0</v>
      </c>
      <c r="P239" s="136">
        <v>64373</v>
      </c>
      <c r="Q239" s="136">
        <v>7133532</v>
      </c>
      <c r="R239" s="136">
        <v>5158468</v>
      </c>
      <c r="S239" s="137">
        <v>70</v>
      </c>
      <c r="T239" s="138">
        <v>6</v>
      </c>
      <c r="U239" s="77" t="s">
        <v>37</v>
      </c>
      <c r="V239" s="50" t="s">
        <v>793</v>
      </c>
      <c r="W239" s="41"/>
      <c r="X239" s="41"/>
      <c r="Y239" s="43"/>
      <c r="Z239" s="72">
        <v>26</v>
      </c>
      <c r="AA239" s="72"/>
      <c r="AB239" s="72">
        <v>10</v>
      </c>
      <c r="AC239" s="89"/>
    </row>
    <row r="240" spans="1:29" ht="83.15" customHeight="1" x14ac:dyDescent="0.35">
      <c r="A240" s="73">
        <v>238</v>
      </c>
      <c r="B240" s="73" t="s">
        <v>855</v>
      </c>
      <c r="C240" s="73">
        <v>2021</v>
      </c>
      <c r="D240" s="153">
        <v>44271</v>
      </c>
      <c r="E240" s="73" t="s">
        <v>856</v>
      </c>
      <c r="F240" s="73" t="s">
        <v>857</v>
      </c>
      <c r="G240" s="73" t="s">
        <v>229</v>
      </c>
      <c r="H240" s="73" t="s">
        <v>229</v>
      </c>
      <c r="I240" s="73" t="s">
        <v>42</v>
      </c>
      <c r="J240" s="72" t="s">
        <v>646</v>
      </c>
      <c r="K240" s="141">
        <v>13561890</v>
      </c>
      <c r="L240" s="144">
        <v>1152761</v>
      </c>
      <c r="M240" s="127">
        <v>1124518.82</v>
      </c>
      <c r="N240" s="127">
        <v>13310153.369999999</v>
      </c>
      <c r="O240" s="128">
        <f>Table1[[#This Row],[Qualified Property Amount Reported]]/Table1[[#This Row],[Qualified Property Amount Approved]]</f>
        <v>0.98143793895983522</v>
      </c>
      <c r="P240" s="136">
        <v>1237725</v>
      </c>
      <c r="Q240" s="136">
        <v>6228632</v>
      </c>
      <c r="R240" s="136">
        <v>6313597</v>
      </c>
      <c r="S240" s="137">
        <v>31</v>
      </c>
      <c r="T240" s="138">
        <v>2</v>
      </c>
      <c r="U240" s="77" t="s">
        <v>50</v>
      </c>
      <c r="V240" s="50" t="s">
        <v>858</v>
      </c>
      <c r="W240" s="41"/>
      <c r="X240" s="41"/>
      <c r="Y240" s="43"/>
      <c r="Z240" s="72">
        <v>22</v>
      </c>
      <c r="AA240" s="72"/>
      <c r="AB240" s="72">
        <v>12</v>
      </c>
      <c r="AC240" s="89"/>
    </row>
    <row r="241" spans="1:29" ht="83.15" customHeight="1" x14ac:dyDescent="0.35">
      <c r="A241" s="73">
        <v>239</v>
      </c>
      <c r="B241" s="73" t="s">
        <v>896</v>
      </c>
      <c r="C241" s="73">
        <v>2021</v>
      </c>
      <c r="D241" s="153">
        <v>44271</v>
      </c>
      <c r="E241" s="76" t="s">
        <v>897</v>
      </c>
      <c r="F241" s="76" t="s">
        <v>898</v>
      </c>
      <c r="G241" s="76" t="s">
        <v>123</v>
      </c>
      <c r="H241" s="76" t="s">
        <v>123</v>
      </c>
      <c r="I241" s="76" t="s">
        <v>42</v>
      </c>
      <c r="J241" s="76" t="s">
        <v>862</v>
      </c>
      <c r="K241" s="135">
        <v>27722495</v>
      </c>
      <c r="L241" s="136">
        <v>2356412</v>
      </c>
      <c r="M241" s="127">
        <v>0</v>
      </c>
      <c r="N241" s="127">
        <v>0</v>
      </c>
      <c r="O241" s="128">
        <f>Table1[[#This Row],[Qualified Property Amount Reported]]/Table1[[#This Row],[Qualified Property Amount Approved]]</f>
        <v>0</v>
      </c>
      <c r="P241" s="136">
        <v>3244711</v>
      </c>
      <c r="Q241" s="136">
        <v>6300673</v>
      </c>
      <c r="R241" s="136">
        <v>7188972</v>
      </c>
      <c r="S241" s="137">
        <v>31</v>
      </c>
      <c r="T241" s="138">
        <v>3</v>
      </c>
      <c r="U241" s="77" t="s">
        <v>37</v>
      </c>
      <c r="V241" s="50" t="s">
        <v>899</v>
      </c>
      <c r="W241" s="41"/>
      <c r="X241" s="41"/>
      <c r="Y241" s="43"/>
      <c r="Z241" s="72">
        <v>40</v>
      </c>
      <c r="AA241" s="72"/>
      <c r="AB241" s="72">
        <v>3</v>
      </c>
      <c r="AC241" s="89"/>
    </row>
    <row r="242" spans="1:29" ht="83.15" customHeight="1" x14ac:dyDescent="0.35">
      <c r="A242" s="73">
        <v>240</v>
      </c>
      <c r="B242" s="73" t="s">
        <v>890</v>
      </c>
      <c r="C242" s="73">
        <v>2021</v>
      </c>
      <c r="D242" s="153">
        <v>44271</v>
      </c>
      <c r="E242" s="76" t="s">
        <v>891</v>
      </c>
      <c r="F242" s="76" t="s">
        <v>102</v>
      </c>
      <c r="G242" s="76" t="s">
        <v>103</v>
      </c>
      <c r="H242" s="76" t="s">
        <v>103</v>
      </c>
      <c r="I242" s="76" t="s">
        <v>42</v>
      </c>
      <c r="J242" s="76" t="s">
        <v>862</v>
      </c>
      <c r="K242" s="135">
        <v>26374850</v>
      </c>
      <c r="L242" s="136">
        <v>2241862</v>
      </c>
      <c r="M242" s="126">
        <v>2216809.02</v>
      </c>
      <c r="N242" s="127">
        <v>26374850</v>
      </c>
      <c r="O242" s="128">
        <f>Table1[[#This Row],[Qualified Property Amount Reported]]/Table1[[#This Row],[Qualified Property Amount Approved]]</f>
        <v>1</v>
      </c>
      <c r="P242" s="136">
        <v>3084347</v>
      </c>
      <c r="Q242" s="136">
        <v>6041020</v>
      </c>
      <c r="R242" s="136">
        <v>6883505</v>
      </c>
      <c r="S242" s="137">
        <v>31</v>
      </c>
      <c r="T242" s="138">
        <v>3</v>
      </c>
      <c r="U242" s="77" t="s">
        <v>37</v>
      </c>
      <c r="V242" s="50" t="s">
        <v>892</v>
      </c>
      <c r="W242" s="41"/>
      <c r="X242" s="41"/>
      <c r="Y242" s="43"/>
      <c r="Z242" s="72">
        <v>9</v>
      </c>
      <c r="AA242" s="72"/>
      <c r="AB242" s="72">
        <v>5</v>
      </c>
      <c r="AC242" s="89"/>
    </row>
    <row r="243" spans="1:29" ht="83.15" customHeight="1" x14ac:dyDescent="0.35">
      <c r="A243" s="73">
        <v>241</v>
      </c>
      <c r="B243" s="73" t="s">
        <v>893</v>
      </c>
      <c r="C243" s="73">
        <v>2021</v>
      </c>
      <c r="D243" s="153">
        <v>44271</v>
      </c>
      <c r="E243" s="76" t="s">
        <v>894</v>
      </c>
      <c r="F243" s="76" t="s">
        <v>836</v>
      </c>
      <c r="G243" s="76" t="s">
        <v>469</v>
      </c>
      <c r="H243" s="76" t="s">
        <v>469</v>
      </c>
      <c r="I243" s="76" t="s">
        <v>42</v>
      </c>
      <c r="J243" s="76" t="s">
        <v>862</v>
      </c>
      <c r="K243" s="135">
        <v>27722495</v>
      </c>
      <c r="L243" s="136">
        <v>2356412</v>
      </c>
      <c r="M243" s="127">
        <v>2356296.98</v>
      </c>
      <c r="N243" s="127">
        <v>27721140.920000002</v>
      </c>
      <c r="O243" s="128">
        <f>Table1[[#This Row],[Qualified Property Amount Reported]]/Table1[[#This Row],[Qualified Property Amount Approved]]</f>
        <v>0.99995115591147199</v>
      </c>
      <c r="P243" s="136">
        <v>3231711</v>
      </c>
      <c r="Q243" s="136">
        <v>6286445</v>
      </c>
      <c r="R243" s="136">
        <v>7161744</v>
      </c>
      <c r="S243" s="137">
        <v>31</v>
      </c>
      <c r="T243" s="138">
        <v>3</v>
      </c>
      <c r="U243" s="77" t="s">
        <v>50</v>
      </c>
      <c r="V243" s="50" t="s">
        <v>895</v>
      </c>
      <c r="W243" s="41"/>
      <c r="X243" s="41"/>
      <c r="Y243" s="43"/>
      <c r="Z243" s="72">
        <v>15</v>
      </c>
      <c r="AA243" s="72"/>
      <c r="AB243" s="72">
        <v>7</v>
      </c>
      <c r="AC243" s="89"/>
    </row>
    <row r="244" spans="1:29" ht="83.15" customHeight="1" x14ac:dyDescent="0.35">
      <c r="A244" s="73">
        <v>242</v>
      </c>
      <c r="B244" s="73" t="s">
        <v>871</v>
      </c>
      <c r="C244" s="73">
        <v>2021</v>
      </c>
      <c r="D244" s="153">
        <v>44271</v>
      </c>
      <c r="E244" s="76" t="s">
        <v>778</v>
      </c>
      <c r="F244" s="76" t="s">
        <v>779</v>
      </c>
      <c r="G244" s="76" t="s">
        <v>55</v>
      </c>
      <c r="H244" s="76" t="s">
        <v>55</v>
      </c>
      <c r="I244" s="76" t="s">
        <v>237</v>
      </c>
      <c r="J244" s="79" t="s">
        <v>780</v>
      </c>
      <c r="K244" s="135">
        <v>23225000</v>
      </c>
      <c r="L244" s="136">
        <v>1974125</v>
      </c>
      <c r="M244" s="127">
        <v>1972360.31</v>
      </c>
      <c r="N244" s="127">
        <v>23224114.379999999</v>
      </c>
      <c r="O244" s="128">
        <f>Table1[[#This Row],[Qualified Property Amount Reported]]/Table1[[#This Row],[Qualified Property Amount Approved]]</f>
        <v>0.99996186781485463</v>
      </c>
      <c r="P244" s="136" t="s">
        <v>88</v>
      </c>
      <c r="Q244" s="136">
        <v>6657625</v>
      </c>
      <c r="R244" s="136">
        <v>4683500</v>
      </c>
      <c r="S244" s="131">
        <v>3599</v>
      </c>
      <c r="T244" s="138">
        <v>22</v>
      </c>
      <c r="U244" s="77" t="s">
        <v>37</v>
      </c>
      <c r="V244" s="47" t="s">
        <v>872</v>
      </c>
      <c r="W244" s="41"/>
      <c r="X244" s="41"/>
      <c r="Y244" s="43"/>
      <c r="Z244" s="72">
        <v>26</v>
      </c>
      <c r="AA244" s="72"/>
      <c r="AB244" s="72">
        <v>10</v>
      </c>
      <c r="AC244" s="89"/>
    </row>
    <row r="245" spans="1:29" ht="134.5" customHeight="1" x14ac:dyDescent="0.35">
      <c r="A245" s="73">
        <v>243</v>
      </c>
      <c r="B245" s="73" t="s">
        <v>908</v>
      </c>
      <c r="C245" s="73">
        <v>2021</v>
      </c>
      <c r="D245" s="153">
        <v>44271</v>
      </c>
      <c r="E245" s="76" t="s">
        <v>909</v>
      </c>
      <c r="F245" s="76" t="s">
        <v>910</v>
      </c>
      <c r="G245" s="76" t="s">
        <v>41</v>
      </c>
      <c r="H245" s="76" t="s">
        <v>41</v>
      </c>
      <c r="I245" s="76" t="s">
        <v>237</v>
      </c>
      <c r="J245" s="76" t="s">
        <v>879</v>
      </c>
      <c r="K245" s="135">
        <v>150547889</v>
      </c>
      <c r="L245" s="132">
        <v>12796571</v>
      </c>
      <c r="M245" s="127">
        <v>12627575.08</v>
      </c>
      <c r="N245" s="127">
        <v>149033867.62</v>
      </c>
      <c r="O245" s="128">
        <f>Table1[[#This Row],[Qualified Property Amount Reported]]/Table1[[#This Row],[Qualified Property Amount Approved]]</f>
        <v>0.98994325732458466</v>
      </c>
      <c r="P245" s="136" t="s">
        <v>88</v>
      </c>
      <c r="Q245" s="136">
        <v>29076792</v>
      </c>
      <c r="R245" s="136">
        <v>16280222</v>
      </c>
      <c r="S245" s="131">
        <v>5608</v>
      </c>
      <c r="T245" s="138">
        <v>300</v>
      </c>
      <c r="U245" s="77" t="s">
        <v>37</v>
      </c>
      <c r="V245" s="50" t="s">
        <v>911</v>
      </c>
      <c r="W245" s="41"/>
      <c r="X245" s="41"/>
      <c r="Y245" s="43"/>
      <c r="Z245" s="72">
        <v>71</v>
      </c>
      <c r="AA245" s="72"/>
      <c r="AB245" s="72">
        <v>36</v>
      </c>
      <c r="AC245" s="89"/>
    </row>
    <row r="246" spans="1:29" ht="83.15" customHeight="1" x14ac:dyDescent="0.35">
      <c r="A246" s="73">
        <v>244</v>
      </c>
      <c r="B246" s="73" t="s">
        <v>843</v>
      </c>
      <c r="C246" s="73">
        <v>2021</v>
      </c>
      <c r="D246" s="153">
        <v>44271</v>
      </c>
      <c r="E246" s="73" t="s">
        <v>231</v>
      </c>
      <c r="F246" s="73" t="s">
        <v>232</v>
      </c>
      <c r="G246" s="73" t="s">
        <v>233</v>
      </c>
      <c r="H246" s="73" t="s">
        <v>233</v>
      </c>
      <c r="I246" s="73" t="s">
        <v>383</v>
      </c>
      <c r="J246" s="73" t="s">
        <v>384</v>
      </c>
      <c r="K246" s="141">
        <v>5500000</v>
      </c>
      <c r="L246" s="144">
        <v>467500</v>
      </c>
      <c r="M246" s="127">
        <v>425304.6</v>
      </c>
      <c r="N246" s="127">
        <v>5022023.55</v>
      </c>
      <c r="O246" s="128">
        <f>Table1[[#This Row],[Qualified Property Amount Reported]]/Table1[[#This Row],[Qualified Property Amount Approved]]</f>
        <v>0.91309519090909086</v>
      </c>
      <c r="P246" s="136">
        <v>61252</v>
      </c>
      <c r="Q246" s="136">
        <v>1894035</v>
      </c>
      <c r="R246" s="136">
        <v>1487787</v>
      </c>
      <c r="S246" s="137">
        <v>36</v>
      </c>
      <c r="T246" s="138">
        <v>4</v>
      </c>
      <c r="U246" s="77" t="s">
        <v>37</v>
      </c>
      <c r="V246" s="50" t="s">
        <v>844</v>
      </c>
      <c r="W246" s="41"/>
      <c r="X246" s="41"/>
      <c r="Y246" s="43"/>
      <c r="Z246" s="72">
        <v>21</v>
      </c>
      <c r="AA246" s="72"/>
      <c r="AB246" s="72">
        <v>13</v>
      </c>
      <c r="AC246" s="89"/>
    </row>
    <row r="247" spans="1:29" ht="83.15" customHeight="1" x14ac:dyDescent="0.35">
      <c r="A247" s="73">
        <v>245</v>
      </c>
      <c r="B247" s="73" t="s">
        <v>922</v>
      </c>
      <c r="C247" s="73">
        <v>2021</v>
      </c>
      <c r="D247" s="153">
        <v>44271</v>
      </c>
      <c r="E247" s="76" t="s">
        <v>923</v>
      </c>
      <c r="F247" s="76" t="s">
        <v>924</v>
      </c>
      <c r="G247" s="76" t="s">
        <v>295</v>
      </c>
      <c r="H247" s="76" t="s">
        <v>295</v>
      </c>
      <c r="I247" s="73" t="s">
        <v>42</v>
      </c>
      <c r="J247" s="72" t="s">
        <v>646</v>
      </c>
      <c r="K247" s="135">
        <v>29698976</v>
      </c>
      <c r="L247" s="136">
        <v>2524413</v>
      </c>
      <c r="M247" s="127">
        <v>2396374.83</v>
      </c>
      <c r="N247" s="127">
        <v>28227413.809999999</v>
      </c>
      <c r="O247" s="128">
        <f>Table1[[#This Row],[Qualified Property Amount Reported]]/Table1[[#This Row],[Qualified Property Amount Approved]]</f>
        <v>0.9504507431502015</v>
      </c>
      <c r="P247" s="136">
        <v>1496092</v>
      </c>
      <c r="Q247" s="136">
        <v>6589610</v>
      </c>
      <c r="R247" s="136">
        <v>5561289</v>
      </c>
      <c r="S247" s="137">
        <v>96</v>
      </c>
      <c r="T247" s="138">
        <v>9</v>
      </c>
      <c r="U247" s="77" t="s">
        <v>37</v>
      </c>
      <c r="V247" s="50" t="s">
        <v>925</v>
      </c>
      <c r="W247" s="41"/>
      <c r="X247" s="41"/>
      <c r="Y247" s="43"/>
      <c r="Z247" s="72">
        <v>27</v>
      </c>
      <c r="AA247" s="72"/>
      <c r="AB247" s="72">
        <v>12</v>
      </c>
      <c r="AC247" s="89"/>
    </row>
    <row r="248" spans="1:29" ht="77.5" customHeight="1" x14ac:dyDescent="0.35">
      <c r="A248" s="73">
        <v>246</v>
      </c>
      <c r="B248" s="73" t="s">
        <v>912</v>
      </c>
      <c r="C248" s="73">
        <v>2021</v>
      </c>
      <c r="D248" s="153">
        <v>44271</v>
      </c>
      <c r="E248" s="76" t="s">
        <v>913</v>
      </c>
      <c r="F248" s="76" t="s">
        <v>914</v>
      </c>
      <c r="G248" s="76" t="s">
        <v>103</v>
      </c>
      <c r="H248" s="76" t="s">
        <v>915</v>
      </c>
      <c r="I248" s="76" t="s">
        <v>237</v>
      </c>
      <c r="J248" s="76" t="s">
        <v>879</v>
      </c>
      <c r="K248" s="135">
        <v>209750000</v>
      </c>
      <c r="L248" s="136">
        <v>17828750</v>
      </c>
      <c r="M248" s="127">
        <v>9829387.3900000006</v>
      </c>
      <c r="N248" s="127">
        <v>116243153.31</v>
      </c>
      <c r="O248" s="128">
        <f>Table1[[#This Row],[Qualified Property Amount Reported]]/Table1[[#This Row],[Qualified Property Amount Approved]]</f>
        <v>0.55419858550655543</v>
      </c>
      <c r="P248" s="136" t="s">
        <v>88</v>
      </c>
      <c r="Q248" s="136">
        <v>20528309</v>
      </c>
      <c r="R248" s="136">
        <v>2699559</v>
      </c>
      <c r="S248" s="131">
        <v>3435</v>
      </c>
      <c r="T248" s="138">
        <v>182</v>
      </c>
      <c r="U248" s="77" t="s">
        <v>37</v>
      </c>
      <c r="V248" s="50" t="s">
        <v>916</v>
      </c>
      <c r="W248" s="186" t="s">
        <v>917</v>
      </c>
      <c r="X248" s="41"/>
      <c r="Y248" s="43"/>
      <c r="Z248" s="72">
        <v>9</v>
      </c>
      <c r="AA248" s="72"/>
      <c r="AB248" s="72">
        <v>5</v>
      </c>
      <c r="AC248" s="71">
        <v>13</v>
      </c>
    </row>
    <row r="249" spans="1:29" ht="83.15" customHeight="1" x14ac:dyDescent="0.45">
      <c r="A249" s="73">
        <v>247</v>
      </c>
      <c r="B249" s="72" t="s">
        <v>934</v>
      </c>
      <c r="C249" s="73">
        <v>2021</v>
      </c>
      <c r="D249" s="154">
        <v>44334</v>
      </c>
      <c r="E249" s="66" t="s">
        <v>935</v>
      </c>
      <c r="F249" s="66" t="s">
        <v>924</v>
      </c>
      <c r="G249" s="66" t="s">
        <v>295</v>
      </c>
      <c r="H249" s="66" t="s">
        <v>295</v>
      </c>
      <c r="I249" s="66" t="s">
        <v>237</v>
      </c>
      <c r="J249" s="66" t="s">
        <v>936</v>
      </c>
      <c r="K249" s="127">
        <v>22300000</v>
      </c>
      <c r="L249" s="132">
        <v>1895500</v>
      </c>
      <c r="M249" s="127">
        <v>1854787.19</v>
      </c>
      <c r="N249" s="127">
        <v>21821025.68</v>
      </c>
      <c r="O249" s="128">
        <f>Table1[[#This Row],[Qualified Property Amount Reported]]/Table1[[#This Row],[Qualified Property Amount Approved]]</f>
        <v>0.97852133094170402</v>
      </c>
      <c r="P249" s="129" t="s">
        <v>88</v>
      </c>
      <c r="Q249" s="132">
        <v>3721318</v>
      </c>
      <c r="R249" s="132">
        <v>1825818</v>
      </c>
      <c r="S249" s="139">
        <v>227</v>
      </c>
      <c r="T249" s="140">
        <v>4</v>
      </c>
      <c r="U249" s="76" t="s">
        <v>50</v>
      </c>
      <c r="V249" s="86" t="s">
        <v>937</v>
      </c>
      <c r="W249" s="41"/>
      <c r="X249" s="41"/>
      <c r="Y249" s="43"/>
      <c r="Z249" s="72">
        <v>27</v>
      </c>
      <c r="AA249" s="72"/>
      <c r="AB249" s="72">
        <v>12</v>
      </c>
      <c r="AC249" s="89"/>
    </row>
    <row r="250" spans="1:29" ht="84" customHeight="1" x14ac:dyDescent="0.35">
      <c r="A250" s="73">
        <v>248</v>
      </c>
      <c r="B250" s="73" t="s">
        <v>881</v>
      </c>
      <c r="C250" s="73">
        <v>2021</v>
      </c>
      <c r="D250" s="153">
        <v>44271</v>
      </c>
      <c r="E250" s="76" t="s">
        <v>882</v>
      </c>
      <c r="F250" s="76" t="s">
        <v>702</v>
      </c>
      <c r="G250" s="76" t="s">
        <v>229</v>
      </c>
      <c r="H250" s="76" t="s">
        <v>229</v>
      </c>
      <c r="I250" s="76" t="s">
        <v>237</v>
      </c>
      <c r="J250" s="76" t="s">
        <v>371</v>
      </c>
      <c r="K250" s="135">
        <v>17747169</v>
      </c>
      <c r="L250" s="136">
        <v>1508509</v>
      </c>
      <c r="M250" s="127">
        <v>1490434.03</v>
      </c>
      <c r="N250" s="127">
        <v>17534518</v>
      </c>
      <c r="O250" s="128">
        <f>Table1[[#This Row],[Qualified Property Amount Reported]]/Table1[[#This Row],[Qualified Property Amount Approved]]</f>
        <v>0.98801775088747956</v>
      </c>
      <c r="P250" s="136" t="s">
        <v>88</v>
      </c>
      <c r="Q250" s="136">
        <v>3522497</v>
      </c>
      <c r="R250" s="136">
        <v>2013988</v>
      </c>
      <c r="S250" s="137">
        <v>53</v>
      </c>
      <c r="T250" s="138">
        <v>5</v>
      </c>
      <c r="U250" s="77" t="s">
        <v>44</v>
      </c>
      <c r="V250" s="51" t="s">
        <v>883</v>
      </c>
      <c r="W250" s="41"/>
      <c r="X250" s="41"/>
      <c r="Y250" s="43"/>
      <c r="Z250" s="72">
        <v>9</v>
      </c>
      <c r="AA250" s="72"/>
      <c r="AB250" s="72">
        <v>5</v>
      </c>
      <c r="AC250" s="89"/>
    </row>
    <row r="251" spans="1:29" ht="83.15" customHeight="1" x14ac:dyDescent="0.35">
      <c r="A251" s="73">
        <v>249</v>
      </c>
      <c r="B251" s="73" t="s">
        <v>926</v>
      </c>
      <c r="C251" s="73">
        <v>2021</v>
      </c>
      <c r="D251" s="153">
        <v>44271</v>
      </c>
      <c r="E251" s="76" t="s">
        <v>927</v>
      </c>
      <c r="F251" s="76" t="s">
        <v>116</v>
      </c>
      <c r="G251" s="76" t="s">
        <v>116</v>
      </c>
      <c r="H251" s="76" t="s">
        <v>116</v>
      </c>
      <c r="I251" s="76" t="s">
        <v>237</v>
      </c>
      <c r="J251" s="76" t="s">
        <v>879</v>
      </c>
      <c r="K251" s="135">
        <v>69450000</v>
      </c>
      <c r="L251" s="136">
        <v>5903250</v>
      </c>
      <c r="M251" s="127">
        <v>1159059.1000000001</v>
      </c>
      <c r="N251" s="127">
        <v>13635989.41</v>
      </c>
      <c r="O251" s="128">
        <f>Table1[[#This Row],[Qualified Property Amount Reported]]/Table1[[#This Row],[Qualified Property Amount Approved]]</f>
        <v>0.19634254010079194</v>
      </c>
      <c r="P251" s="136" t="s">
        <v>88</v>
      </c>
      <c r="Q251" s="136">
        <v>20125937</v>
      </c>
      <c r="R251" s="136">
        <v>14222687</v>
      </c>
      <c r="S251" s="131">
        <v>2815</v>
      </c>
      <c r="T251" s="138">
        <v>123</v>
      </c>
      <c r="U251" s="77" t="s">
        <v>50</v>
      </c>
      <c r="V251" s="50" t="s">
        <v>928</v>
      </c>
      <c r="W251" s="41"/>
      <c r="X251" s="41"/>
      <c r="Y251" s="43"/>
      <c r="Z251" s="72">
        <v>78</v>
      </c>
      <c r="AA251" s="72"/>
      <c r="AB251" s="72">
        <v>39</v>
      </c>
      <c r="AC251" s="89"/>
    </row>
    <row r="252" spans="1:29" ht="83.15" customHeight="1" x14ac:dyDescent="0.35">
      <c r="A252" s="73">
        <v>250</v>
      </c>
      <c r="B252" s="73" t="s">
        <v>838</v>
      </c>
      <c r="C252" s="73">
        <v>2021</v>
      </c>
      <c r="D252" s="153">
        <v>44271</v>
      </c>
      <c r="E252" s="73" t="s">
        <v>410</v>
      </c>
      <c r="F252" s="73" t="s">
        <v>643</v>
      </c>
      <c r="G252" s="73" t="s">
        <v>116</v>
      </c>
      <c r="H252" s="73" t="s">
        <v>116</v>
      </c>
      <c r="I252" s="73" t="s">
        <v>383</v>
      </c>
      <c r="J252" s="73" t="s">
        <v>384</v>
      </c>
      <c r="K252" s="141">
        <v>14659474</v>
      </c>
      <c r="L252" s="144">
        <v>1246055</v>
      </c>
      <c r="M252" s="127">
        <v>1193331.1399999999</v>
      </c>
      <c r="N252" s="127">
        <v>14274295.91</v>
      </c>
      <c r="O252" s="128">
        <f>Table1[[#This Row],[Qualified Property Amount Reported]]/Table1[[#This Row],[Qualified Property Amount Approved]]</f>
        <v>0.97372497198739871</v>
      </c>
      <c r="P252" s="136">
        <v>303927</v>
      </c>
      <c r="Q252" s="136">
        <v>2113570</v>
      </c>
      <c r="R252" s="136">
        <v>1171442</v>
      </c>
      <c r="S252" s="137">
        <v>104</v>
      </c>
      <c r="T252" s="138">
        <v>9</v>
      </c>
      <c r="U252" s="77" t="s">
        <v>50</v>
      </c>
      <c r="V252" s="50" t="s">
        <v>839</v>
      </c>
      <c r="W252" s="41"/>
      <c r="X252" s="41"/>
      <c r="Y252" s="43"/>
      <c r="Z252" s="72">
        <v>79</v>
      </c>
      <c r="AA252" s="72"/>
      <c r="AB252" s="72">
        <v>38</v>
      </c>
      <c r="AC252" s="89"/>
    </row>
    <row r="253" spans="1:29" ht="83.15" customHeight="1" x14ac:dyDescent="0.45">
      <c r="A253" s="73">
        <v>251</v>
      </c>
      <c r="B253" s="66" t="s">
        <v>938</v>
      </c>
      <c r="C253" s="73">
        <v>2021</v>
      </c>
      <c r="D253" s="154">
        <v>44334</v>
      </c>
      <c r="E253" s="66" t="s">
        <v>248</v>
      </c>
      <c r="F253" s="66" t="s">
        <v>127</v>
      </c>
      <c r="G253" s="66" t="s">
        <v>64</v>
      </c>
      <c r="H253" s="66" t="s">
        <v>64</v>
      </c>
      <c r="I253" s="66" t="s">
        <v>237</v>
      </c>
      <c r="J253" s="72" t="s">
        <v>128</v>
      </c>
      <c r="K253" s="127">
        <v>49075888</v>
      </c>
      <c r="L253" s="132">
        <v>4171450</v>
      </c>
      <c r="M253" s="127">
        <v>3712437.57</v>
      </c>
      <c r="N253" s="127">
        <v>43710685.780000001</v>
      </c>
      <c r="O253" s="128">
        <f>Table1[[#This Row],[Qualified Property Amount Reported]]/Table1[[#This Row],[Qualified Property Amount Approved]]</f>
        <v>0.89067539195622913</v>
      </c>
      <c r="P253" s="129" t="s">
        <v>88</v>
      </c>
      <c r="Q253" s="132">
        <v>6749817</v>
      </c>
      <c r="R253" s="132">
        <v>2578366</v>
      </c>
      <c r="S253" s="139">
        <v>169</v>
      </c>
      <c r="T253" s="140">
        <v>13</v>
      </c>
      <c r="U253" s="76" t="s">
        <v>50</v>
      </c>
      <c r="V253" s="86" t="s">
        <v>939</v>
      </c>
      <c r="W253" s="41"/>
      <c r="X253" s="41"/>
      <c r="Y253" s="43"/>
      <c r="Z253" s="72">
        <v>24</v>
      </c>
      <c r="AA253" s="72"/>
      <c r="AB253" s="72">
        <v>10</v>
      </c>
      <c r="AC253" s="89"/>
    </row>
    <row r="254" spans="1:29" ht="83.15" customHeight="1" x14ac:dyDescent="0.35">
      <c r="A254" s="73">
        <v>252</v>
      </c>
      <c r="B254" s="73" t="s">
        <v>848</v>
      </c>
      <c r="C254" s="73">
        <v>2021</v>
      </c>
      <c r="D254" s="153">
        <v>44271</v>
      </c>
      <c r="E254" s="73" t="s">
        <v>849</v>
      </c>
      <c r="F254" s="73" t="s">
        <v>351</v>
      </c>
      <c r="G254" s="73" t="s">
        <v>352</v>
      </c>
      <c r="H254" s="73" t="s">
        <v>352</v>
      </c>
      <c r="I254" s="73" t="s">
        <v>42</v>
      </c>
      <c r="J254" s="72" t="s">
        <v>646</v>
      </c>
      <c r="K254" s="141">
        <v>8216553</v>
      </c>
      <c r="L254" s="144">
        <v>698407</v>
      </c>
      <c r="M254" s="127">
        <v>2702.6</v>
      </c>
      <c r="N254" s="127">
        <v>31795.33</v>
      </c>
      <c r="O254" s="128">
        <f>Table1[[#This Row],[Qualified Property Amount Reported]]/Table1[[#This Row],[Qualified Property Amount Approved]]</f>
        <v>3.8696677304947708E-3</v>
      </c>
      <c r="P254" s="136">
        <v>163244</v>
      </c>
      <c r="Q254" s="136">
        <v>849582</v>
      </c>
      <c r="R254" s="136">
        <v>314419</v>
      </c>
      <c r="S254" s="137">
        <v>47</v>
      </c>
      <c r="T254" s="138">
        <v>5</v>
      </c>
      <c r="U254" s="77" t="s">
        <v>44</v>
      </c>
      <c r="V254" s="50" t="s">
        <v>850</v>
      </c>
      <c r="W254" s="41"/>
      <c r="X254" s="41"/>
      <c r="Y254" s="43"/>
      <c r="Z254" s="72">
        <v>33</v>
      </c>
      <c r="AA254" s="72"/>
      <c r="AB254" s="72">
        <v>14</v>
      </c>
      <c r="AC254" s="89"/>
    </row>
    <row r="255" spans="1:29" ht="83.15" customHeight="1" x14ac:dyDescent="0.35">
      <c r="A255" s="73">
        <v>253</v>
      </c>
      <c r="B255" s="73" t="s">
        <v>851</v>
      </c>
      <c r="C255" s="73">
        <v>2021</v>
      </c>
      <c r="D255" s="153">
        <v>44271</v>
      </c>
      <c r="E255" s="73" t="s">
        <v>852</v>
      </c>
      <c r="F255" s="73" t="s">
        <v>853</v>
      </c>
      <c r="G255" s="73" t="s">
        <v>352</v>
      </c>
      <c r="H255" s="73" t="s">
        <v>352</v>
      </c>
      <c r="I255" s="73" t="s">
        <v>42</v>
      </c>
      <c r="J255" s="72" t="s">
        <v>646</v>
      </c>
      <c r="K255" s="141">
        <v>8784628</v>
      </c>
      <c r="L255" s="144">
        <v>746693</v>
      </c>
      <c r="M255" s="127">
        <v>12750</v>
      </c>
      <c r="N255" s="127">
        <v>150000</v>
      </c>
      <c r="O255" s="128">
        <f>Table1[[#This Row],[Qualified Property Amount Reported]]/Table1[[#This Row],[Qualified Property Amount Approved]]</f>
        <v>1.7075281958439218E-2</v>
      </c>
      <c r="P255" s="136">
        <v>169593</v>
      </c>
      <c r="Q255" s="136">
        <v>887199</v>
      </c>
      <c r="R255" s="136">
        <v>310098</v>
      </c>
      <c r="S255" s="137">
        <v>47</v>
      </c>
      <c r="T255" s="138">
        <v>6</v>
      </c>
      <c r="U255" s="77" t="s">
        <v>44</v>
      </c>
      <c r="V255" s="50" t="s">
        <v>854</v>
      </c>
      <c r="W255" s="41"/>
      <c r="X255" s="41"/>
      <c r="Y255" s="43"/>
      <c r="Z255" s="72">
        <v>33</v>
      </c>
      <c r="AA255" s="72"/>
      <c r="AB255" s="72">
        <v>14</v>
      </c>
      <c r="AC255" s="89"/>
    </row>
    <row r="256" spans="1:29" ht="83.15" customHeight="1" x14ac:dyDescent="0.35">
      <c r="A256" s="73">
        <v>254</v>
      </c>
      <c r="B256" s="73" t="s">
        <v>845</v>
      </c>
      <c r="C256" s="73">
        <v>2021</v>
      </c>
      <c r="D256" s="153">
        <v>44271</v>
      </c>
      <c r="E256" s="73" t="s">
        <v>846</v>
      </c>
      <c r="F256" s="73" t="s">
        <v>351</v>
      </c>
      <c r="G256" s="73" t="s">
        <v>352</v>
      </c>
      <c r="H256" s="73" t="s">
        <v>352</v>
      </c>
      <c r="I256" s="73" t="s">
        <v>42</v>
      </c>
      <c r="J256" s="72" t="s">
        <v>646</v>
      </c>
      <c r="K256" s="141">
        <v>7983153</v>
      </c>
      <c r="L256" s="144">
        <v>678568</v>
      </c>
      <c r="M256" s="127">
        <v>12178.15</v>
      </c>
      <c r="N256" s="127">
        <v>143272.39000000001</v>
      </c>
      <c r="O256" s="128">
        <f>Table1[[#This Row],[Qualified Property Amount Reported]]/Table1[[#This Row],[Qualified Property Amount Approved]]</f>
        <v>1.794684255706987E-2</v>
      </c>
      <c r="P256" s="136">
        <v>143388</v>
      </c>
      <c r="Q256" s="136">
        <v>761158</v>
      </c>
      <c r="R256" s="136">
        <v>225978</v>
      </c>
      <c r="S256" s="137">
        <v>47</v>
      </c>
      <c r="T256" s="138">
        <v>5</v>
      </c>
      <c r="U256" s="77" t="s">
        <v>44</v>
      </c>
      <c r="V256" s="50" t="s">
        <v>847</v>
      </c>
      <c r="W256" s="41"/>
      <c r="X256" s="41"/>
      <c r="Y256" s="43"/>
      <c r="Z256" s="72">
        <v>33</v>
      </c>
      <c r="AA256" s="72"/>
      <c r="AB256" s="72">
        <v>14</v>
      </c>
      <c r="AC256" s="89"/>
    </row>
    <row r="257" spans="1:29" ht="83.15" customHeight="1" x14ac:dyDescent="0.35">
      <c r="A257" s="73">
        <v>255</v>
      </c>
      <c r="B257" s="73" t="s">
        <v>834</v>
      </c>
      <c r="C257" s="73">
        <v>2021</v>
      </c>
      <c r="D257" s="153">
        <v>44271</v>
      </c>
      <c r="E257" s="73" t="s">
        <v>835</v>
      </c>
      <c r="F257" s="73" t="s">
        <v>836</v>
      </c>
      <c r="G257" s="73" t="s">
        <v>469</v>
      </c>
      <c r="H257" s="73" t="s">
        <v>469</v>
      </c>
      <c r="I257" s="73" t="s">
        <v>383</v>
      </c>
      <c r="J257" s="73" t="s">
        <v>384</v>
      </c>
      <c r="K257" s="141">
        <v>11600000</v>
      </c>
      <c r="L257" s="144">
        <v>986000</v>
      </c>
      <c r="M257" s="127">
        <v>974443.4</v>
      </c>
      <c r="N257" s="127">
        <v>11464040</v>
      </c>
      <c r="O257" s="128">
        <f>Table1[[#This Row],[Qualified Property Amount Reported]]/Table1[[#This Row],[Qualified Property Amount Approved]]</f>
        <v>0.98827931034482763</v>
      </c>
      <c r="P257" s="136">
        <v>311144</v>
      </c>
      <c r="Q257" s="136">
        <v>2304863</v>
      </c>
      <c r="R257" s="136">
        <v>1630007</v>
      </c>
      <c r="S257" s="137">
        <v>120</v>
      </c>
      <c r="T257" s="138">
        <v>10</v>
      </c>
      <c r="U257" s="77" t="s">
        <v>50</v>
      </c>
      <c r="V257" s="51" t="s">
        <v>837</v>
      </c>
      <c r="W257" s="41"/>
      <c r="X257" s="41"/>
      <c r="Y257" s="43"/>
      <c r="Z257" s="72">
        <v>15</v>
      </c>
      <c r="AA257" s="72"/>
      <c r="AB257" s="72">
        <v>7</v>
      </c>
      <c r="AC257" s="89"/>
    </row>
    <row r="258" spans="1:29" ht="83.15" customHeight="1" x14ac:dyDescent="0.35">
      <c r="A258" s="73">
        <v>256</v>
      </c>
      <c r="B258" s="73" t="s">
        <v>873</v>
      </c>
      <c r="C258" s="73">
        <v>2021</v>
      </c>
      <c r="D258" s="153">
        <v>44271</v>
      </c>
      <c r="E258" s="76" t="s">
        <v>874</v>
      </c>
      <c r="F258" s="76" t="s">
        <v>370</v>
      </c>
      <c r="G258" s="76" t="s">
        <v>123</v>
      </c>
      <c r="H258" s="76" t="s">
        <v>123</v>
      </c>
      <c r="I258" s="76" t="s">
        <v>237</v>
      </c>
      <c r="J258" s="76" t="s">
        <v>875</v>
      </c>
      <c r="K258" s="135">
        <v>16008067</v>
      </c>
      <c r="L258" s="136">
        <v>1360686</v>
      </c>
      <c r="M258" s="127">
        <v>0</v>
      </c>
      <c r="N258" s="127">
        <v>0</v>
      </c>
      <c r="O258" s="128">
        <f>Table1[[#This Row],[Qualified Property Amount Reported]]/Table1[[#This Row],[Qualified Property Amount Approved]]</f>
        <v>0</v>
      </c>
      <c r="P258" s="136" t="s">
        <v>88</v>
      </c>
      <c r="Q258" s="136">
        <v>5246166</v>
      </c>
      <c r="R258" s="136">
        <v>3885481</v>
      </c>
      <c r="S258" s="137">
        <v>32</v>
      </c>
      <c r="T258" s="138">
        <v>2</v>
      </c>
      <c r="U258" s="77" t="s">
        <v>44</v>
      </c>
      <c r="V258" s="50" t="s">
        <v>876</v>
      </c>
      <c r="W258" s="41"/>
      <c r="X258" s="41"/>
      <c r="Y258" s="43"/>
      <c r="Z258" s="72">
        <v>54</v>
      </c>
      <c r="AA258" s="72"/>
      <c r="AB258" s="72">
        <v>33</v>
      </c>
      <c r="AC258" s="89"/>
    </row>
    <row r="259" spans="1:29" ht="83.15" customHeight="1" x14ac:dyDescent="0.35">
      <c r="A259" s="73">
        <v>257</v>
      </c>
      <c r="B259" s="73" t="s">
        <v>900</v>
      </c>
      <c r="C259" s="73">
        <v>2021</v>
      </c>
      <c r="D259" s="153">
        <v>44271</v>
      </c>
      <c r="E259" s="76" t="s">
        <v>901</v>
      </c>
      <c r="F259" s="76" t="s">
        <v>445</v>
      </c>
      <c r="G259" s="76" t="s">
        <v>123</v>
      </c>
      <c r="H259" s="76" t="s">
        <v>123</v>
      </c>
      <c r="I259" s="76" t="s">
        <v>42</v>
      </c>
      <c r="J259" s="76" t="s">
        <v>49</v>
      </c>
      <c r="K259" s="135">
        <v>27231400</v>
      </c>
      <c r="L259" s="136">
        <v>2314669</v>
      </c>
      <c r="M259" s="127">
        <v>0</v>
      </c>
      <c r="N259" s="127">
        <v>0</v>
      </c>
      <c r="O259" s="128">
        <f>Table1[[#This Row],[Qualified Property Amount Reported]]/Table1[[#This Row],[Qualified Property Amount Approved]]</f>
        <v>0</v>
      </c>
      <c r="P259" s="105">
        <v>1678109</v>
      </c>
      <c r="Q259" s="136">
        <v>5215414</v>
      </c>
      <c r="R259" s="136">
        <v>4578854</v>
      </c>
      <c r="S259" s="137">
        <v>63</v>
      </c>
      <c r="T259" s="138">
        <v>6</v>
      </c>
      <c r="U259" s="77" t="s">
        <v>44</v>
      </c>
      <c r="V259" s="50" t="s">
        <v>902</v>
      </c>
      <c r="W259" s="41"/>
      <c r="X259" s="41"/>
      <c r="Y259" s="43"/>
      <c r="Z259" s="72">
        <v>30</v>
      </c>
      <c r="AA259" s="72"/>
      <c r="AB259" s="72">
        <v>21</v>
      </c>
      <c r="AC259" s="89"/>
    </row>
    <row r="260" spans="1:29" ht="83.15" customHeight="1" x14ac:dyDescent="0.35">
      <c r="A260" s="73">
        <v>258</v>
      </c>
      <c r="B260" s="73" t="s">
        <v>870</v>
      </c>
      <c r="C260" s="73">
        <v>2021</v>
      </c>
      <c r="D260" s="153">
        <v>44271</v>
      </c>
      <c r="E260" s="76" t="s">
        <v>795</v>
      </c>
      <c r="F260" s="76" t="s">
        <v>796</v>
      </c>
      <c r="G260" s="76" t="s">
        <v>64</v>
      </c>
      <c r="H260" s="76" t="s">
        <v>64</v>
      </c>
      <c r="I260" s="76" t="s">
        <v>237</v>
      </c>
      <c r="J260" s="79" t="s">
        <v>780</v>
      </c>
      <c r="K260" s="135">
        <v>22900000</v>
      </c>
      <c r="L260" s="136">
        <v>1946500</v>
      </c>
      <c r="M260" s="127">
        <v>1946499.97</v>
      </c>
      <c r="N260" s="127">
        <v>22899999.59</v>
      </c>
      <c r="O260" s="128">
        <f>Table1[[#This Row],[Qualified Property Amount Reported]]/Table1[[#This Row],[Qualified Property Amount Approved]]</f>
        <v>0.99999998209606988</v>
      </c>
      <c r="P260" s="136" t="s">
        <v>88</v>
      </c>
      <c r="Q260" s="136">
        <v>6790103</v>
      </c>
      <c r="R260" s="136">
        <v>4843603</v>
      </c>
      <c r="S260" s="131">
        <v>2909</v>
      </c>
      <c r="T260" s="138">
        <v>24</v>
      </c>
      <c r="U260" s="77" t="s">
        <v>50</v>
      </c>
      <c r="V260" s="50" t="s">
        <v>797</v>
      </c>
      <c r="W260" s="42" t="s">
        <v>798</v>
      </c>
      <c r="X260" s="41"/>
      <c r="Y260" s="43"/>
      <c r="Z260" s="72">
        <v>24</v>
      </c>
      <c r="AA260" s="72"/>
      <c r="AB260" s="72">
        <v>10</v>
      </c>
      <c r="AC260" s="89"/>
    </row>
    <row r="261" spans="1:29" ht="83.15" customHeight="1" x14ac:dyDescent="0.35">
      <c r="A261" s="73">
        <v>259</v>
      </c>
      <c r="B261" s="73" t="s">
        <v>884</v>
      </c>
      <c r="C261" s="73">
        <v>2021</v>
      </c>
      <c r="D261" s="153">
        <v>44271</v>
      </c>
      <c r="E261" s="76" t="s">
        <v>885</v>
      </c>
      <c r="F261" s="76" t="s">
        <v>266</v>
      </c>
      <c r="G261" s="76" t="s">
        <v>266</v>
      </c>
      <c r="H261" s="76" t="s">
        <v>266</v>
      </c>
      <c r="I261" s="76" t="s">
        <v>237</v>
      </c>
      <c r="J261" s="76" t="s">
        <v>886</v>
      </c>
      <c r="K261" s="135">
        <v>23527500</v>
      </c>
      <c r="L261" s="136">
        <v>1999838</v>
      </c>
      <c r="M261" s="127">
        <v>1999837.5</v>
      </c>
      <c r="N261" s="127">
        <v>23527500</v>
      </c>
      <c r="O261" s="128">
        <f>Table1[[#This Row],[Qualified Property Amount Reported]]/Table1[[#This Row],[Qualified Property Amount Approved]]</f>
        <v>1</v>
      </c>
      <c r="P261" s="136" t="s">
        <v>88</v>
      </c>
      <c r="Q261" s="136">
        <v>4996721</v>
      </c>
      <c r="R261" s="136">
        <v>2996883</v>
      </c>
      <c r="S261" s="137">
        <v>670</v>
      </c>
      <c r="T261" s="138">
        <v>8</v>
      </c>
      <c r="U261" s="77" t="s">
        <v>50</v>
      </c>
      <c r="V261" s="50" t="s">
        <v>887</v>
      </c>
      <c r="W261" s="41"/>
      <c r="X261" s="41"/>
      <c r="Y261" s="43"/>
      <c r="Z261" s="72">
        <v>34</v>
      </c>
      <c r="AA261" s="72"/>
      <c r="AB261" s="72">
        <v>16</v>
      </c>
      <c r="AC261" s="89"/>
    </row>
    <row r="262" spans="1:29" ht="83.15" customHeight="1" x14ac:dyDescent="0.35">
      <c r="A262" s="73">
        <v>260</v>
      </c>
      <c r="B262" s="73" t="s">
        <v>859</v>
      </c>
      <c r="C262" s="73">
        <v>2021</v>
      </c>
      <c r="D262" s="153">
        <v>44271</v>
      </c>
      <c r="E262" s="73" t="s">
        <v>860</v>
      </c>
      <c r="F262" s="73" t="s">
        <v>861</v>
      </c>
      <c r="G262" s="73" t="s">
        <v>255</v>
      </c>
      <c r="H262" s="73" t="s">
        <v>255</v>
      </c>
      <c r="I262" s="73" t="s">
        <v>42</v>
      </c>
      <c r="J262" s="73" t="s">
        <v>862</v>
      </c>
      <c r="K262" s="141">
        <v>11252500</v>
      </c>
      <c r="L262" s="144">
        <v>956463</v>
      </c>
      <c r="M262" s="127">
        <v>0</v>
      </c>
      <c r="N262" s="127">
        <v>0</v>
      </c>
      <c r="O262" s="128">
        <f>Table1[[#This Row],[Qualified Property Amount Reported]]/Table1[[#This Row],[Qualified Property Amount Approved]]</f>
        <v>0</v>
      </c>
      <c r="P262" s="136">
        <v>736177</v>
      </c>
      <c r="Q262" s="136">
        <v>2189741</v>
      </c>
      <c r="R262" s="136">
        <v>1969455</v>
      </c>
      <c r="S262" s="137">
        <v>12</v>
      </c>
      <c r="T262" s="138">
        <v>1</v>
      </c>
      <c r="U262" s="77" t="s">
        <v>44</v>
      </c>
      <c r="V262" s="50" t="s">
        <v>863</v>
      </c>
      <c r="W262" s="41"/>
      <c r="X262" s="41"/>
      <c r="Y262" s="43"/>
      <c r="Z262" s="72">
        <v>37</v>
      </c>
      <c r="AA262" s="72"/>
      <c r="AB262" s="72">
        <v>19</v>
      </c>
      <c r="AC262" s="89"/>
    </row>
    <row r="263" spans="1:29" ht="83.15" customHeight="1" x14ac:dyDescent="0.35">
      <c r="A263" s="73">
        <v>261</v>
      </c>
      <c r="B263" s="73" t="s">
        <v>918</v>
      </c>
      <c r="C263" s="73">
        <v>2021</v>
      </c>
      <c r="D263" s="153">
        <v>44271</v>
      </c>
      <c r="E263" s="76" t="s">
        <v>919</v>
      </c>
      <c r="F263" s="76" t="s">
        <v>920</v>
      </c>
      <c r="G263" s="76" t="s">
        <v>123</v>
      </c>
      <c r="H263" s="76" t="s">
        <v>123</v>
      </c>
      <c r="I263" s="76" t="s">
        <v>237</v>
      </c>
      <c r="J263" s="76" t="s">
        <v>879</v>
      </c>
      <c r="K263" s="135">
        <v>34950000</v>
      </c>
      <c r="L263" s="136">
        <v>2970750</v>
      </c>
      <c r="M263" s="127">
        <v>940871.43</v>
      </c>
      <c r="N263" s="127">
        <v>11110284.91</v>
      </c>
      <c r="O263" s="128">
        <f>Table1[[#This Row],[Qualified Property Amount Reported]]/Table1[[#This Row],[Qualified Property Amount Approved]]</f>
        <v>0.31789084148783975</v>
      </c>
      <c r="P263" s="136" t="s">
        <v>88</v>
      </c>
      <c r="Q263" s="136">
        <v>2656610</v>
      </c>
      <c r="R263" s="136">
        <v>-314140</v>
      </c>
      <c r="S263" s="131">
        <v>1063</v>
      </c>
      <c r="T263" s="138">
        <v>30</v>
      </c>
      <c r="U263" s="77" t="s">
        <v>37</v>
      </c>
      <c r="V263" s="50" t="s">
        <v>921</v>
      </c>
      <c r="W263" s="41"/>
      <c r="X263" s="41"/>
      <c r="Y263" s="43"/>
      <c r="Z263" s="72">
        <v>43</v>
      </c>
      <c r="AA263" s="72"/>
      <c r="AB263" s="72">
        <v>18</v>
      </c>
      <c r="AC263" s="89"/>
    </row>
    <row r="264" spans="1:29" ht="83.15" customHeight="1" x14ac:dyDescent="0.35">
      <c r="A264" s="73">
        <v>262</v>
      </c>
      <c r="B264" s="73" t="s">
        <v>877</v>
      </c>
      <c r="C264" s="73">
        <v>2021</v>
      </c>
      <c r="D264" s="153">
        <v>44271</v>
      </c>
      <c r="E264" s="76" t="s">
        <v>878</v>
      </c>
      <c r="F264" s="76" t="s">
        <v>519</v>
      </c>
      <c r="G264" s="76" t="s">
        <v>266</v>
      </c>
      <c r="H264" s="76" t="s">
        <v>266</v>
      </c>
      <c r="I264" s="76" t="s">
        <v>237</v>
      </c>
      <c r="J264" s="76" t="s">
        <v>879</v>
      </c>
      <c r="K264" s="135">
        <v>23528330</v>
      </c>
      <c r="L264" s="136">
        <v>1999908</v>
      </c>
      <c r="M264" s="127">
        <v>1999908.05</v>
      </c>
      <c r="N264" s="127">
        <v>23528330</v>
      </c>
      <c r="O264" s="128">
        <f>Table1[[#This Row],[Qualified Property Amount Reported]]/Table1[[#This Row],[Qualified Property Amount Approved]]</f>
        <v>1</v>
      </c>
      <c r="P264" s="136" t="s">
        <v>88</v>
      </c>
      <c r="Q264" s="136">
        <v>2623298</v>
      </c>
      <c r="R264" s="136">
        <v>623690</v>
      </c>
      <c r="S264" s="137">
        <v>357</v>
      </c>
      <c r="T264" s="138">
        <v>21</v>
      </c>
      <c r="U264" s="77" t="s">
        <v>50</v>
      </c>
      <c r="V264" s="50" t="s">
        <v>880</v>
      </c>
      <c r="W264" s="41"/>
      <c r="X264" s="41"/>
      <c r="Y264" s="43"/>
      <c r="Z264" s="72">
        <v>50</v>
      </c>
      <c r="AA264" s="72"/>
      <c r="AB264" s="72">
        <v>23</v>
      </c>
      <c r="AC264" s="89"/>
    </row>
    <row r="265" spans="1:29" ht="83.15" customHeight="1" x14ac:dyDescent="0.35">
      <c r="A265" s="73">
        <v>263</v>
      </c>
      <c r="B265" s="73" t="s">
        <v>864</v>
      </c>
      <c r="C265" s="73">
        <v>2021</v>
      </c>
      <c r="D265" s="153">
        <v>44271</v>
      </c>
      <c r="E265" s="73" t="s">
        <v>551</v>
      </c>
      <c r="F265" s="73" t="s">
        <v>69</v>
      </c>
      <c r="G265" s="73" t="s">
        <v>55</v>
      </c>
      <c r="H265" s="73" t="s">
        <v>55</v>
      </c>
      <c r="I265" s="73" t="s">
        <v>237</v>
      </c>
      <c r="J265" s="73" t="s">
        <v>865</v>
      </c>
      <c r="K265" s="141">
        <v>19999333</v>
      </c>
      <c r="L265" s="144">
        <v>1699943</v>
      </c>
      <c r="M265" s="127">
        <v>1699943.31</v>
      </c>
      <c r="N265" s="127">
        <v>19999333</v>
      </c>
      <c r="O265" s="128">
        <f>Table1[[#This Row],[Qualified Property Amount Reported]]/Table1[[#This Row],[Qualified Property Amount Approved]]</f>
        <v>1</v>
      </c>
      <c r="P265" s="136" t="s">
        <v>88</v>
      </c>
      <c r="Q265" s="136">
        <v>2040086</v>
      </c>
      <c r="R265" s="136">
        <v>340143</v>
      </c>
      <c r="S265" s="137">
        <v>474</v>
      </c>
      <c r="T265" s="138">
        <v>39</v>
      </c>
      <c r="U265" s="77" t="s">
        <v>50</v>
      </c>
      <c r="V265" s="50" t="s">
        <v>866</v>
      </c>
      <c r="W265" s="41"/>
      <c r="X265" s="41"/>
      <c r="Y265" s="43"/>
      <c r="Z265" s="72">
        <v>25</v>
      </c>
      <c r="AA265" s="72"/>
      <c r="AB265" s="72">
        <v>10</v>
      </c>
      <c r="AC265" s="89"/>
    </row>
    <row r="266" spans="1:29" ht="77.150000000000006" customHeight="1" x14ac:dyDescent="0.35">
      <c r="A266" s="73">
        <v>264</v>
      </c>
      <c r="B266" s="73" t="s">
        <v>840</v>
      </c>
      <c r="C266" s="73">
        <v>2021</v>
      </c>
      <c r="D266" s="153">
        <v>44271</v>
      </c>
      <c r="E266" s="73" t="s">
        <v>841</v>
      </c>
      <c r="F266" s="73" t="s">
        <v>582</v>
      </c>
      <c r="G266" s="73" t="s">
        <v>583</v>
      </c>
      <c r="H266" s="73" t="s">
        <v>583</v>
      </c>
      <c r="I266" s="73" t="s">
        <v>383</v>
      </c>
      <c r="J266" s="73" t="s">
        <v>384</v>
      </c>
      <c r="K266" s="141">
        <v>15266032</v>
      </c>
      <c r="L266" s="144">
        <v>1297613</v>
      </c>
      <c r="M266" s="127">
        <v>1297150.98</v>
      </c>
      <c r="N266" s="127">
        <v>15266014.6</v>
      </c>
      <c r="O266" s="128">
        <f>Table1[[#This Row],[Qualified Property Amount Reported]]/Table1[[#This Row],[Qualified Property Amount Approved]]</f>
        <v>0.99999886021462547</v>
      </c>
      <c r="P266" s="136">
        <v>140202</v>
      </c>
      <c r="Q266" s="136">
        <v>1514673</v>
      </c>
      <c r="R266" s="136">
        <v>357263</v>
      </c>
      <c r="S266" s="137">
        <v>77</v>
      </c>
      <c r="T266" s="138">
        <v>9</v>
      </c>
      <c r="U266" s="77" t="s">
        <v>50</v>
      </c>
      <c r="V266" s="50" t="s">
        <v>842</v>
      </c>
      <c r="W266" s="41"/>
      <c r="X266" s="41"/>
      <c r="Y266" s="43"/>
      <c r="Z266" s="72">
        <v>12</v>
      </c>
      <c r="AA266" s="72"/>
      <c r="AB266" s="72">
        <v>2</v>
      </c>
      <c r="AC266" s="89"/>
    </row>
    <row r="267" spans="1:29" ht="83.15" customHeight="1" x14ac:dyDescent="0.35">
      <c r="A267" s="73">
        <v>265</v>
      </c>
      <c r="B267" s="73" t="s">
        <v>888</v>
      </c>
      <c r="C267" s="73">
        <v>2021</v>
      </c>
      <c r="D267" s="153">
        <v>44271</v>
      </c>
      <c r="E267" s="76" t="s">
        <v>278</v>
      </c>
      <c r="F267" s="76" t="s">
        <v>279</v>
      </c>
      <c r="G267" s="76" t="s">
        <v>266</v>
      </c>
      <c r="H267" s="76" t="s">
        <v>266</v>
      </c>
      <c r="I267" s="76" t="s">
        <v>42</v>
      </c>
      <c r="J267" s="76" t="s">
        <v>49</v>
      </c>
      <c r="K267" s="135">
        <v>38259725</v>
      </c>
      <c r="L267" s="136">
        <v>3252077</v>
      </c>
      <c r="M267" s="127">
        <v>3250180.95</v>
      </c>
      <c r="N267" s="127">
        <v>38237423.020000003</v>
      </c>
      <c r="O267" s="128">
        <f>Table1[[#This Row],[Qualified Property Amount Reported]]/Table1[[#This Row],[Qualified Property Amount Approved]]</f>
        <v>0.99941708990328615</v>
      </c>
      <c r="P267" s="136">
        <v>4876767</v>
      </c>
      <c r="Q267" s="136">
        <v>5647833</v>
      </c>
      <c r="R267" s="136">
        <v>7272523</v>
      </c>
      <c r="S267" s="137">
        <v>19</v>
      </c>
      <c r="T267" s="138">
        <v>3</v>
      </c>
      <c r="U267" s="77" t="s">
        <v>50</v>
      </c>
      <c r="V267" s="107" t="s">
        <v>889</v>
      </c>
      <c r="W267" s="223"/>
      <c r="X267" s="223"/>
      <c r="Y267" s="223"/>
      <c r="Z267" s="72">
        <v>50</v>
      </c>
      <c r="AA267" s="72"/>
      <c r="AB267" s="72">
        <v>20</v>
      </c>
      <c r="AC267" s="89"/>
    </row>
    <row r="268" spans="1:29" ht="83.15" customHeight="1" x14ac:dyDescent="0.35">
      <c r="A268" s="73">
        <v>266</v>
      </c>
      <c r="B268" s="96" t="s">
        <v>929</v>
      </c>
      <c r="C268" s="73">
        <v>2021</v>
      </c>
      <c r="D268" s="154">
        <v>44334</v>
      </c>
      <c r="E268" s="72" t="s">
        <v>930</v>
      </c>
      <c r="F268" s="66" t="s">
        <v>931</v>
      </c>
      <c r="G268" s="72" t="s">
        <v>295</v>
      </c>
      <c r="H268" s="72" t="s">
        <v>932</v>
      </c>
      <c r="I268" s="72" t="s">
        <v>42</v>
      </c>
      <c r="J268" s="66" t="s">
        <v>646</v>
      </c>
      <c r="K268" s="126">
        <v>29475049</v>
      </c>
      <c r="L268" s="132">
        <v>2505379</v>
      </c>
      <c r="M268" s="127">
        <v>2505379.17</v>
      </c>
      <c r="N268" s="127">
        <v>29475049</v>
      </c>
      <c r="O268" s="128">
        <f>Table1[[#This Row],[Qualified Property Amount Reported]]/Table1[[#This Row],[Qualified Property Amount Approved]]</f>
        <v>1</v>
      </c>
      <c r="P268" s="132">
        <v>1322255</v>
      </c>
      <c r="Q268" s="132">
        <v>5965660</v>
      </c>
      <c r="R268" s="132">
        <v>4782536</v>
      </c>
      <c r="S268" s="139">
        <v>60</v>
      </c>
      <c r="T268" s="139">
        <v>5</v>
      </c>
      <c r="U268" s="76" t="s">
        <v>50</v>
      </c>
      <c r="V268" s="174" t="s">
        <v>933</v>
      </c>
      <c r="W268" s="41"/>
      <c r="X268" s="41"/>
      <c r="Y268" s="43"/>
      <c r="Z268" s="72">
        <v>33</v>
      </c>
      <c r="AA268" s="72"/>
      <c r="AB268" s="72">
        <v>14</v>
      </c>
      <c r="AC268" s="89"/>
    </row>
    <row r="269" spans="1:29" ht="83.15" customHeight="1" x14ac:dyDescent="0.35">
      <c r="A269" s="73">
        <v>267</v>
      </c>
      <c r="B269" s="73" t="s">
        <v>867</v>
      </c>
      <c r="C269" s="73">
        <v>2021</v>
      </c>
      <c r="D269" s="153">
        <v>44271</v>
      </c>
      <c r="E269" s="76" t="s">
        <v>868</v>
      </c>
      <c r="F269" s="76" t="s">
        <v>559</v>
      </c>
      <c r="G269" s="76" t="s">
        <v>123</v>
      </c>
      <c r="H269" s="76" t="s">
        <v>123</v>
      </c>
      <c r="I269" s="73" t="s">
        <v>237</v>
      </c>
      <c r="J269" s="73" t="s">
        <v>287</v>
      </c>
      <c r="K269" s="135">
        <v>6443921</v>
      </c>
      <c r="L269" s="136">
        <v>547733</v>
      </c>
      <c r="M269" s="127">
        <v>493409.86</v>
      </c>
      <c r="N269" s="127">
        <v>5865614.0599999996</v>
      </c>
      <c r="O269" s="128">
        <f>Table1[[#This Row],[Qualified Property Amount Reported]]/Table1[[#This Row],[Qualified Property Amount Approved]]</f>
        <v>0.91025542678130278</v>
      </c>
      <c r="P269" s="136" t="s">
        <v>88</v>
      </c>
      <c r="Q269" s="136">
        <v>2213498</v>
      </c>
      <c r="R269" s="136">
        <v>1665765</v>
      </c>
      <c r="S269" s="137">
        <v>55</v>
      </c>
      <c r="T269" s="138">
        <v>3</v>
      </c>
      <c r="U269" s="77" t="s">
        <v>37</v>
      </c>
      <c r="V269" s="50" t="s">
        <v>869</v>
      </c>
      <c r="W269" s="41"/>
      <c r="X269" s="41"/>
      <c r="Y269" s="43"/>
      <c r="Z269" s="72">
        <v>69</v>
      </c>
      <c r="AA269" s="72"/>
      <c r="AB269" s="72">
        <v>33</v>
      </c>
      <c r="AC269" s="89"/>
    </row>
    <row r="270" spans="1:29" ht="83.15" customHeight="1" x14ac:dyDescent="0.35">
      <c r="A270" s="73">
        <v>268</v>
      </c>
      <c r="B270" s="73" t="s">
        <v>903</v>
      </c>
      <c r="C270" s="73">
        <v>2021</v>
      </c>
      <c r="D270" s="153">
        <v>44271</v>
      </c>
      <c r="E270" s="76" t="s">
        <v>904</v>
      </c>
      <c r="F270" s="76" t="s">
        <v>905</v>
      </c>
      <c r="G270" s="76" t="s">
        <v>469</v>
      </c>
      <c r="H270" s="76" t="s">
        <v>469</v>
      </c>
      <c r="I270" s="76" t="s">
        <v>42</v>
      </c>
      <c r="J270" s="76" t="s">
        <v>906</v>
      </c>
      <c r="K270" s="135">
        <v>127223954</v>
      </c>
      <c r="L270" s="136">
        <v>10814036</v>
      </c>
      <c r="M270" s="127">
        <v>10814036.09</v>
      </c>
      <c r="N270" s="127">
        <v>127223954</v>
      </c>
      <c r="O270" s="128">
        <f>Table1[[#This Row],[Qualified Property Amount Reported]]/Table1[[#This Row],[Qualified Property Amount Approved]]</f>
        <v>1</v>
      </c>
      <c r="P270" s="136">
        <v>22217044</v>
      </c>
      <c r="Q270" s="136">
        <v>54645815</v>
      </c>
      <c r="R270" s="136">
        <v>66048823</v>
      </c>
      <c r="S270" s="137">
        <v>745</v>
      </c>
      <c r="T270" s="138">
        <v>16</v>
      </c>
      <c r="U270" s="77" t="s">
        <v>50</v>
      </c>
      <c r="V270" s="50" t="s">
        <v>907</v>
      </c>
      <c r="W270" s="41"/>
      <c r="X270" s="41"/>
      <c r="Y270" s="43"/>
      <c r="Z270" s="72">
        <v>15</v>
      </c>
      <c r="AA270" s="72"/>
      <c r="AB270" s="72">
        <v>7</v>
      </c>
      <c r="AC270" s="89"/>
    </row>
    <row r="271" spans="1:29" ht="83.15" customHeight="1" x14ac:dyDescent="0.35">
      <c r="A271" s="73">
        <v>269</v>
      </c>
      <c r="B271" s="73" t="s">
        <v>963</v>
      </c>
      <c r="C271" s="73">
        <v>2022</v>
      </c>
      <c r="D271" s="153">
        <v>44733</v>
      </c>
      <c r="E271" s="73" t="s">
        <v>964</v>
      </c>
      <c r="F271" s="73" t="s">
        <v>775</v>
      </c>
      <c r="G271" s="73" t="s">
        <v>229</v>
      </c>
      <c r="H271" s="73" t="s">
        <v>229</v>
      </c>
      <c r="I271" s="73" t="s">
        <v>42</v>
      </c>
      <c r="J271" s="73" t="s">
        <v>507</v>
      </c>
      <c r="K271" s="141">
        <v>22703169</v>
      </c>
      <c r="L271" s="144">
        <v>1929769</v>
      </c>
      <c r="M271" s="127">
        <v>780909.88</v>
      </c>
      <c r="N271" s="127">
        <v>9248458.8800000008</v>
      </c>
      <c r="O271" s="91">
        <f>Table1[[#This Row],[Qualified Property Amount Reported]]/Table1[[#This Row],[Qualified Property Amount Approved]]</f>
        <v>0.40736422655357057</v>
      </c>
      <c r="P271" s="136">
        <v>2539767</v>
      </c>
      <c r="Q271" s="136">
        <v>12866848</v>
      </c>
      <c r="R271" s="136">
        <v>13476845</v>
      </c>
      <c r="S271" s="137">
        <v>36</v>
      </c>
      <c r="T271" s="138">
        <v>1</v>
      </c>
      <c r="U271" s="80" t="s">
        <v>37</v>
      </c>
      <c r="V271" s="69"/>
      <c r="W271" s="67"/>
      <c r="X271" s="67"/>
      <c r="Y271" s="68"/>
      <c r="Z271" s="72">
        <v>22</v>
      </c>
      <c r="AA271" s="72"/>
      <c r="AB271" s="72">
        <v>4</v>
      </c>
      <c r="AC271" s="89"/>
    </row>
    <row r="272" spans="1:29" ht="83.15" customHeight="1" x14ac:dyDescent="0.35">
      <c r="A272" s="73">
        <v>270</v>
      </c>
      <c r="B272" s="73" t="s">
        <v>983</v>
      </c>
      <c r="C272" s="73">
        <v>2022</v>
      </c>
      <c r="D272" s="153">
        <v>44733</v>
      </c>
      <c r="E272" s="73" t="s">
        <v>984</v>
      </c>
      <c r="F272" s="73" t="s">
        <v>985</v>
      </c>
      <c r="G272" s="73" t="s">
        <v>123</v>
      </c>
      <c r="H272" s="73" t="s">
        <v>271</v>
      </c>
      <c r="I272" s="73" t="s">
        <v>35</v>
      </c>
      <c r="J272" s="79" t="s">
        <v>986</v>
      </c>
      <c r="K272" s="141">
        <v>29889143</v>
      </c>
      <c r="L272" s="144">
        <v>2540577</v>
      </c>
      <c r="M272" s="127">
        <v>70090.77</v>
      </c>
      <c r="N272" s="127">
        <v>836290.02</v>
      </c>
      <c r="O272" s="91">
        <f>Table1[[#This Row],[Qualified Property Amount Reported]]/Table1[[#This Row],[Qualified Property Amount Approved]]</f>
        <v>2.7979725614749141E-2</v>
      </c>
      <c r="P272" s="136">
        <v>13497790</v>
      </c>
      <c r="Q272" s="136">
        <v>4413720</v>
      </c>
      <c r="R272" s="136">
        <v>15370933</v>
      </c>
      <c r="S272" s="137">
        <v>112</v>
      </c>
      <c r="T272" s="138">
        <v>6</v>
      </c>
      <c r="U272" s="80" t="s">
        <v>37</v>
      </c>
      <c r="V272" s="69"/>
      <c r="W272" s="67"/>
      <c r="X272" s="67"/>
      <c r="Y272" s="68"/>
      <c r="Z272" s="72">
        <v>61</v>
      </c>
      <c r="AA272" s="72">
        <v>42</v>
      </c>
      <c r="AB272" s="72">
        <v>35</v>
      </c>
      <c r="AC272" s="72">
        <v>19</v>
      </c>
    </row>
    <row r="273" spans="1:29" ht="120" customHeight="1" x14ac:dyDescent="0.35">
      <c r="A273" s="73">
        <v>271</v>
      </c>
      <c r="B273" s="73" t="s">
        <v>1000</v>
      </c>
      <c r="C273" s="73">
        <v>2022</v>
      </c>
      <c r="D273" s="153">
        <v>44733</v>
      </c>
      <c r="E273" s="76" t="s">
        <v>1001</v>
      </c>
      <c r="F273" s="76" t="s">
        <v>355</v>
      </c>
      <c r="G273" s="76" t="s">
        <v>55</v>
      </c>
      <c r="H273" s="76" t="s">
        <v>55</v>
      </c>
      <c r="I273" s="76" t="s">
        <v>35</v>
      </c>
      <c r="J273" s="74" t="s">
        <v>726</v>
      </c>
      <c r="K273" s="135">
        <v>44360877</v>
      </c>
      <c r="L273" s="136">
        <v>3770675</v>
      </c>
      <c r="M273" s="127">
        <v>3720607.18</v>
      </c>
      <c r="N273" s="127">
        <v>44360778.710000001</v>
      </c>
      <c r="O273" s="91">
        <f>Table1[[#This Row],[Qualified Property Amount Reported]]/Table1[[#This Row],[Qualified Property Amount Approved]]</f>
        <v>0.99999778430890807</v>
      </c>
      <c r="P273" s="136">
        <v>2973327</v>
      </c>
      <c r="Q273" s="136">
        <v>22165537</v>
      </c>
      <c r="R273" s="136">
        <v>21368189</v>
      </c>
      <c r="S273" s="137">
        <v>557</v>
      </c>
      <c r="T273" s="138">
        <v>33</v>
      </c>
      <c r="U273" s="80" t="s">
        <v>50</v>
      </c>
      <c r="V273" s="69"/>
      <c r="W273" s="67"/>
      <c r="X273" s="67"/>
      <c r="Y273" s="68"/>
      <c r="Z273" s="72">
        <v>24</v>
      </c>
      <c r="AA273" s="72"/>
      <c r="AB273" s="72">
        <v>13</v>
      </c>
      <c r="AC273" s="89"/>
    </row>
    <row r="274" spans="1:29" ht="91.5" customHeight="1" x14ac:dyDescent="0.35">
      <c r="A274" s="73">
        <v>272</v>
      </c>
      <c r="B274" s="73" t="s">
        <v>944</v>
      </c>
      <c r="C274" s="73">
        <v>2022</v>
      </c>
      <c r="D274" s="153">
        <v>44733</v>
      </c>
      <c r="E274" s="76" t="s">
        <v>452</v>
      </c>
      <c r="F274" s="76" t="s">
        <v>399</v>
      </c>
      <c r="G274" s="76" t="s">
        <v>103</v>
      </c>
      <c r="H274" s="76" t="s">
        <v>103</v>
      </c>
      <c r="I274" s="76" t="s">
        <v>237</v>
      </c>
      <c r="J274" s="77" t="s">
        <v>453</v>
      </c>
      <c r="K274" s="135">
        <v>6795730</v>
      </c>
      <c r="L274" s="136">
        <v>577637</v>
      </c>
      <c r="M274" s="127">
        <v>574370.04</v>
      </c>
      <c r="N274" s="127">
        <v>6791925.5</v>
      </c>
      <c r="O274" s="91">
        <f>Table1[[#This Row],[Qualified Property Amount Reported]]/Table1[[#This Row],[Qualified Property Amount Approved]]</f>
        <v>0.99944016316127926</v>
      </c>
      <c r="P274" s="136" t="s">
        <v>88</v>
      </c>
      <c r="Q274" s="136">
        <v>4096277</v>
      </c>
      <c r="R274" s="136">
        <v>3518640</v>
      </c>
      <c r="S274" s="131">
        <v>75</v>
      </c>
      <c r="T274" s="138">
        <v>5</v>
      </c>
      <c r="U274" s="80" t="s">
        <v>37</v>
      </c>
      <c r="V274" s="69"/>
      <c r="W274" s="67"/>
      <c r="X274" s="67"/>
      <c r="Y274" s="68"/>
      <c r="Z274" s="72">
        <v>13</v>
      </c>
      <c r="AA274" s="72"/>
      <c r="AB274" s="72">
        <v>5</v>
      </c>
      <c r="AC274" s="89"/>
    </row>
    <row r="275" spans="1:29" ht="158.5" customHeight="1" x14ac:dyDescent="0.35">
      <c r="A275" s="73">
        <v>273</v>
      </c>
      <c r="B275" s="73" t="s">
        <v>957</v>
      </c>
      <c r="C275" s="73">
        <v>2022</v>
      </c>
      <c r="D275" s="153">
        <v>44733</v>
      </c>
      <c r="E275" s="76" t="s">
        <v>958</v>
      </c>
      <c r="F275" s="76" t="s">
        <v>955</v>
      </c>
      <c r="G275" s="76" t="s">
        <v>73</v>
      </c>
      <c r="H275" s="76" t="s">
        <v>73</v>
      </c>
      <c r="I275" s="76" t="s">
        <v>42</v>
      </c>
      <c r="J275" s="72" t="s">
        <v>151</v>
      </c>
      <c r="K275" s="135">
        <v>188422290</v>
      </c>
      <c r="L275" s="136">
        <v>16015895</v>
      </c>
      <c r="M275" s="127">
        <v>0</v>
      </c>
      <c r="N275" s="127">
        <v>0</v>
      </c>
      <c r="O275" s="91">
        <f>Table1[[#This Row],[Qualified Property Amount Reported]]/Table1[[#This Row],[Qualified Property Amount Approved]]</f>
        <v>0</v>
      </c>
      <c r="P275" s="136">
        <v>9631034</v>
      </c>
      <c r="Q275" s="136">
        <v>21719219</v>
      </c>
      <c r="R275" s="136">
        <v>15334358</v>
      </c>
      <c r="S275" s="137">
        <v>602</v>
      </c>
      <c r="T275" s="138">
        <v>77</v>
      </c>
      <c r="U275" s="80" t="s">
        <v>37</v>
      </c>
      <c r="V275" s="69"/>
      <c r="W275" s="67"/>
      <c r="X275" s="67"/>
      <c r="Y275" s="68"/>
      <c r="Z275" s="72">
        <v>36</v>
      </c>
      <c r="AA275" s="72"/>
      <c r="AB275" s="72">
        <v>18</v>
      </c>
      <c r="AC275" s="89"/>
    </row>
    <row r="276" spans="1:29" ht="186" customHeight="1" x14ac:dyDescent="0.35">
      <c r="A276" s="73">
        <v>274</v>
      </c>
      <c r="B276" s="73" t="s">
        <v>959</v>
      </c>
      <c r="C276" s="73">
        <v>2022</v>
      </c>
      <c r="D276" s="153">
        <v>44733</v>
      </c>
      <c r="E276" s="73" t="s">
        <v>960</v>
      </c>
      <c r="F276" s="73" t="s">
        <v>955</v>
      </c>
      <c r="G276" s="73" t="s">
        <v>73</v>
      </c>
      <c r="H276" s="73" t="s">
        <v>73</v>
      </c>
      <c r="I276" s="73" t="s">
        <v>35</v>
      </c>
      <c r="J276" s="73" t="s">
        <v>956</v>
      </c>
      <c r="K276" s="141">
        <v>21434530</v>
      </c>
      <c r="L276" s="144">
        <v>1821935</v>
      </c>
      <c r="M276" s="127">
        <v>314069.34999999998</v>
      </c>
      <c r="N276" s="127">
        <v>3742766.42</v>
      </c>
      <c r="O276" s="91">
        <f>Table1[[#This Row],[Qualified Property Amount Reported]]/Table1[[#This Row],[Qualified Property Amount Approved]]</f>
        <v>0.17461387863414779</v>
      </c>
      <c r="P276" s="136">
        <v>138939</v>
      </c>
      <c r="Q276" s="136">
        <v>1836944</v>
      </c>
      <c r="R276" s="136">
        <v>153948</v>
      </c>
      <c r="S276" s="137">
        <v>47</v>
      </c>
      <c r="T276" s="138">
        <v>6</v>
      </c>
      <c r="U276" s="80" t="s">
        <v>37</v>
      </c>
      <c r="V276" s="69"/>
      <c r="W276" s="67"/>
      <c r="X276" s="67"/>
      <c r="Y276" s="68"/>
      <c r="Z276" s="72">
        <v>36</v>
      </c>
      <c r="AA276" s="72"/>
      <c r="AB276" s="72">
        <v>18</v>
      </c>
      <c r="AC276" s="89"/>
    </row>
    <row r="277" spans="1:29" ht="94" customHeight="1" x14ac:dyDescent="0.35">
      <c r="A277" s="73">
        <v>275</v>
      </c>
      <c r="B277" s="73" t="s">
        <v>940</v>
      </c>
      <c r="C277" s="73">
        <v>2022</v>
      </c>
      <c r="D277" s="153">
        <v>44733</v>
      </c>
      <c r="E277" s="73" t="s">
        <v>941</v>
      </c>
      <c r="F277" s="73" t="s">
        <v>942</v>
      </c>
      <c r="G277" s="73" t="s">
        <v>943</v>
      </c>
      <c r="H277" s="73" t="s">
        <v>943</v>
      </c>
      <c r="I277" s="73" t="s">
        <v>42</v>
      </c>
      <c r="J277" s="73" t="s">
        <v>138</v>
      </c>
      <c r="K277" s="141">
        <v>17030696</v>
      </c>
      <c r="L277" s="144">
        <v>1447609</v>
      </c>
      <c r="M277" s="127">
        <v>2018.43</v>
      </c>
      <c r="N277" s="127">
        <v>23915</v>
      </c>
      <c r="O277" s="91">
        <f>Table1[[#This Row],[Qualified Property Amount Reported]]/Table1[[#This Row],[Qualified Property Amount Approved]]</f>
        <v>1.4042291636231425E-3</v>
      </c>
      <c r="P277" s="136">
        <v>2938804</v>
      </c>
      <c r="Q277" s="136">
        <v>1719760</v>
      </c>
      <c r="R277" s="136">
        <v>3210955</v>
      </c>
      <c r="S277" s="137">
        <v>38</v>
      </c>
      <c r="T277" s="138">
        <v>6</v>
      </c>
      <c r="U277" s="80" t="s">
        <v>37</v>
      </c>
      <c r="V277" s="69"/>
      <c r="W277" s="67"/>
      <c r="X277" s="67"/>
      <c r="Y277" s="68"/>
      <c r="Z277" s="72">
        <v>8</v>
      </c>
      <c r="AA277" s="72"/>
      <c r="AB277" s="72">
        <v>4</v>
      </c>
      <c r="AC277" s="89"/>
    </row>
    <row r="278" spans="1:29" ht="80.150000000000006" customHeight="1" x14ac:dyDescent="0.35">
      <c r="A278" s="73">
        <v>276</v>
      </c>
      <c r="B278" s="73" t="s">
        <v>987</v>
      </c>
      <c r="C278" s="73">
        <v>2022</v>
      </c>
      <c r="D278" s="153">
        <v>44733</v>
      </c>
      <c r="E278" s="76" t="s">
        <v>988</v>
      </c>
      <c r="F278" s="76" t="s">
        <v>52</v>
      </c>
      <c r="G278" s="76" t="s">
        <v>48</v>
      </c>
      <c r="H278" s="76" t="s">
        <v>48</v>
      </c>
      <c r="I278" s="73" t="s">
        <v>237</v>
      </c>
      <c r="J278" s="73" t="s">
        <v>989</v>
      </c>
      <c r="K278" s="135">
        <v>23500000</v>
      </c>
      <c r="L278" s="136">
        <v>1997500</v>
      </c>
      <c r="M278" s="127">
        <v>823949.14</v>
      </c>
      <c r="N278" s="127">
        <v>9732228.5199999996</v>
      </c>
      <c r="O278" s="91">
        <f>Table1[[#This Row],[Qualified Property Amount Reported]]/Table1[[#This Row],[Qualified Property Amount Approved]]</f>
        <v>0.41413738382978721</v>
      </c>
      <c r="P278" s="136" t="s">
        <v>88</v>
      </c>
      <c r="Q278" s="136">
        <v>5920554</v>
      </c>
      <c r="R278" s="136">
        <v>3923054</v>
      </c>
      <c r="S278" s="137">
        <v>298</v>
      </c>
      <c r="T278" s="138">
        <v>10</v>
      </c>
      <c r="U278" s="80" t="s">
        <v>37</v>
      </c>
      <c r="V278" s="69"/>
      <c r="W278" s="67"/>
      <c r="X278" s="67"/>
      <c r="Y278" s="68"/>
      <c r="Z278" s="72">
        <v>32</v>
      </c>
      <c r="AA278" s="72"/>
      <c r="AB278" s="72">
        <v>16</v>
      </c>
      <c r="AC278" s="89"/>
    </row>
    <row r="279" spans="1:29" ht="83.15" customHeight="1" x14ac:dyDescent="0.35">
      <c r="A279" s="73">
        <v>277</v>
      </c>
      <c r="B279" s="73" t="s">
        <v>974</v>
      </c>
      <c r="C279" s="73">
        <v>2022</v>
      </c>
      <c r="D279" s="153">
        <v>44733</v>
      </c>
      <c r="E279" s="73" t="s">
        <v>975</v>
      </c>
      <c r="F279" s="73" t="s">
        <v>377</v>
      </c>
      <c r="G279" s="73" t="s">
        <v>33</v>
      </c>
      <c r="H279" s="73" t="s">
        <v>33</v>
      </c>
      <c r="I279" s="73" t="s">
        <v>383</v>
      </c>
      <c r="J279" s="73" t="s">
        <v>388</v>
      </c>
      <c r="K279" s="141">
        <v>23089719</v>
      </c>
      <c r="L279" s="144">
        <v>1962626</v>
      </c>
      <c r="M279" s="127">
        <v>61080.29</v>
      </c>
      <c r="N279" s="127">
        <v>728542.17</v>
      </c>
      <c r="O279" s="91">
        <f>Table1[[#This Row],[Qualified Property Amount Reported]]/Table1[[#This Row],[Qualified Property Amount Approved]]</f>
        <v>3.1552665062749355E-2</v>
      </c>
      <c r="P279" s="136">
        <v>48106</v>
      </c>
      <c r="Q279" s="136">
        <v>3333560</v>
      </c>
      <c r="R279" s="136">
        <v>1419039</v>
      </c>
      <c r="S279" s="137">
        <v>54</v>
      </c>
      <c r="T279" s="138">
        <v>5</v>
      </c>
      <c r="U279" s="80" t="s">
        <v>44</v>
      </c>
      <c r="V279" s="69"/>
      <c r="W279" s="67"/>
      <c r="X279" s="67"/>
      <c r="Y279" s="68"/>
      <c r="Z279" s="72">
        <v>7</v>
      </c>
      <c r="AA279" s="72"/>
      <c r="AB279" s="72">
        <v>8</v>
      </c>
      <c r="AC279" s="89"/>
    </row>
    <row r="280" spans="1:29" ht="100" customHeight="1" x14ac:dyDescent="0.35">
      <c r="A280" s="73">
        <v>278</v>
      </c>
      <c r="B280" s="73" t="s">
        <v>994</v>
      </c>
      <c r="C280" s="73">
        <v>2022</v>
      </c>
      <c r="D280" s="153">
        <v>44733</v>
      </c>
      <c r="E280" s="76" t="s">
        <v>995</v>
      </c>
      <c r="F280" s="76" t="s">
        <v>617</v>
      </c>
      <c r="G280" s="76" t="s">
        <v>64</v>
      </c>
      <c r="H280" s="76" t="s">
        <v>64</v>
      </c>
      <c r="I280" s="73" t="s">
        <v>383</v>
      </c>
      <c r="J280" s="76" t="s">
        <v>996</v>
      </c>
      <c r="K280" s="135">
        <v>23750000</v>
      </c>
      <c r="L280" s="136">
        <v>2018750</v>
      </c>
      <c r="M280" s="127">
        <v>588872.15</v>
      </c>
      <c r="N280" s="127">
        <v>7000924.0800000001</v>
      </c>
      <c r="O280" s="91">
        <f>Table1[[#This Row],[Qualified Property Amount Reported]]/Table1[[#This Row],[Qualified Property Amount Approved]]</f>
        <v>0.29477575073684209</v>
      </c>
      <c r="P280" s="136">
        <v>341858</v>
      </c>
      <c r="Q280" s="136">
        <v>4185039</v>
      </c>
      <c r="R280" s="136">
        <v>2508147</v>
      </c>
      <c r="S280" s="137">
        <v>171</v>
      </c>
      <c r="T280" s="138">
        <v>15</v>
      </c>
      <c r="U280" s="80" t="s">
        <v>37</v>
      </c>
      <c r="V280" s="69"/>
      <c r="W280" s="67"/>
      <c r="X280" s="67"/>
      <c r="Y280" s="68"/>
      <c r="Z280" s="72">
        <v>18</v>
      </c>
      <c r="AA280" s="72"/>
      <c r="AB280" s="72">
        <v>9</v>
      </c>
      <c r="AC280" s="89"/>
    </row>
    <row r="281" spans="1:29" ht="83.15" customHeight="1" x14ac:dyDescent="0.35">
      <c r="A281" s="73">
        <v>279</v>
      </c>
      <c r="B281" s="73" t="s">
        <v>953</v>
      </c>
      <c r="C281" s="73">
        <v>2022</v>
      </c>
      <c r="D281" s="153">
        <v>44908</v>
      </c>
      <c r="E281" s="76" t="s">
        <v>954</v>
      </c>
      <c r="F281" s="76" t="s">
        <v>955</v>
      </c>
      <c r="G281" s="76" t="s">
        <v>73</v>
      </c>
      <c r="H281" s="76" t="s">
        <v>73</v>
      </c>
      <c r="I281" s="76" t="s">
        <v>237</v>
      </c>
      <c r="J281" s="76" t="s">
        <v>956</v>
      </c>
      <c r="K281" s="135">
        <v>176740588.24000001</v>
      </c>
      <c r="L281" s="136">
        <v>15000000</v>
      </c>
      <c r="M281" s="127">
        <v>0</v>
      </c>
      <c r="N281" s="127">
        <v>0</v>
      </c>
      <c r="O281" s="128">
        <f>Table1[[#This Row],[Qualified Property Amount Reported]]/Table1[[#This Row],[Qualified Property Amount Approved]]</f>
        <v>0</v>
      </c>
      <c r="P281" s="136" t="s">
        <v>88</v>
      </c>
      <c r="Q281" s="136">
        <v>24395897</v>
      </c>
      <c r="R281" s="136">
        <v>9395897</v>
      </c>
      <c r="S281" s="142">
        <v>332</v>
      </c>
      <c r="T281" s="142">
        <v>61</v>
      </c>
      <c r="U281" s="77" t="s">
        <v>37</v>
      </c>
      <c r="V281" s="83"/>
      <c r="W281" s="41"/>
      <c r="X281" s="41"/>
      <c r="Y281" s="43"/>
      <c r="Z281" s="72">
        <v>36</v>
      </c>
      <c r="AA281" s="72"/>
      <c r="AB281" s="72">
        <v>18</v>
      </c>
      <c r="AC281" s="89"/>
    </row>
    <row r="282" spans="1:29" ht="83.15" customHeight="1" x14ac:dyDescent="0.35">
      <c r="A282" s="73">
        <v>280</v>
      </c>
      <c r="B282" s="73" t="s">
        <v>965</v>
      </c>
      <c r="C282" s="73">
        <v>2022</v>
      </c>
      <c r="D282" s="153">
        <v>44733</v>
      </c>
      <c r="E282" s="73" t="s">
        <v>966</v>
      </c>
      <c r="F282" s="73" t="s">
        <v>310</v>
      </c>
      <c r="G282" s="73" t="s">
        <v>123</v>
      </c>
      <c r="H282" s="73" t="s">
        <v>123</v>
      </c>
      <c r="I282" s="73" t="s">
        <v>237</v>
      </c>
      <c r="J282" s="73" t="s">
        <v>967</v>
      </c>
      <c r="K282" s="141">
        <v>15900000</v>
      </c>
      <c r="L282" s="144">
        <v>1351500</v>
      </c>
      <c r="M282" s="127">
        <v>1013123.23</v>
      </c>
      <c r="N282" s="127">
        <v>11983836.789999999</v>
      </c>
      <c r="O282" s="91">
        <f>Table1[[#This Row],[Qualified Property Amount Reported]]/Table1[[#This Row],[Qualified Property Amount Approved]]</f>
        <v>0.75370042704402507</v>
      </c>
      <c r="P282" s="136" t="s">
        <v>88</v>
      </c>
      <c r="Q282" s="136">
        <v>2363186</v>
      </c>
      <c r="R282" s="136">
        <v>1011686</v>
      </c>
      <c r="S282" s="137">
        <v>194</v>
      </c>
      <c r="T282" s="138">
        <v>7</v>
      </c>
      <c r="U282" s="80" t="s">
        <v>37</v>
      </c>
      <c r="V282" s="69"/>
      <c r="W282" s="67"/>
      <c r="X282" s="67"/>
      <c r="Y282" s="68"/>
      <c r="Z282" s="72">
        <v>64</v>
      </c>
      <c r="AA282" s="72"/>
      <c r="AB282" s="72">
        <v>30</v>
      </c>
      <c r="AC282" s="89"/>
    </row>
    <row r="283" spans="1:29" ht="83.15" customHeight="1" x14ac:dyDescent="0.35">
      <c r="A283" s="73">
        <v>281</v>
      </c>
      <c r="B283" s="73" t="s">
        <v>999</v>
      </c>
      <c r="C283" s="73">
        <v>2022</v>
      </c>
      <c r="D283" s="153">
        <v>44733</v>
      </c>
      <c r="E283" s="73" t="s">
        <v>795</v>
      </c>
      <c r="F283" s="73" t="s">
        <v>796</v>
      </c>
      <c r="G283" s="73" t="s">
        <v>64</v>
      </c>
      <c r="H283" s="73" t="s">
        <v>64</v>
      </c>
      <c r="I283" s="73" t="s">
        <v>237</v>
      </c>
      <c r="J283" s="79" t="s">
        <v>780</v>
      </c>
      <c r="K283" s="141">
        <v>23500000</v>
      </c>
      <c r="L283" s="144">
        <v>1997500</v>
      </c>
      <c r="M283" s="127">
        <v>1995988.76</v>
      </c>
      <c r="N283" s="127">
        <v>23499788.190000001</v>
      </c>
      <c r="O283" s="91">
        <f>Table1[[#This Row],[Qualified Property Amount Reported]]/Table1[[#This Row],[Qualified Property Amount Approved]]</f>
        <v>0.99999098680851073</v>
      </c>
      <c r="P283" s="136" t="s">
        <v>88</v>
      </c>
      <c r="Q283" s="136">
        <v>14353254</v>
      </c>
      <c r="R283" s="136">
        <v>12355754</v>
      </c>
      <c r="S283" s="145">
        <v>3461</v>
      </c>
      <c r="T283" s="138">
        <v>45</v>
      </c>
      <c r="U283" s="80" t="s">
        <v>50</v>
      </c>
      <c r="V283" s="69"/>
      <c r="W283" s="67"/>
      <c r="X283" s="67"/>
      <c r="Y283" s="68"/>
      <c r="Z283" s="72">
        <v>24</v>
      </c>
      <c r="AA283" s="72"/>
      <c r="AB283" s="72">
        <v>10</v>
      </c>
      <c r="AC283" s="89"/>
    </row>
    <row r="284" spans="1:29" ht="128.15" customHeight="1" x14ac:dyDescent="0.35">
      <c r="A284" s="73">
        <v>282</v>
      </c>
      <c r="B284" s="73" t="s">
        <v>968</v>
      </c>
      <c r="C284" s="73">
        <v>2022</v>
      </c>
      <c r="D284" s="153">
        <v>44733</v>
      </c>
      <c r="E284" s="73" t="s">
        <v>969</v>
      </c>
      <c r="F284" s="73" t="s">
        <v>970</v>
      </c>
      <c r="G284" s="73" t="s">
        <v>55</v>
      </c>
      <c r="H284" s="73" t="s">
        <v>55</v>
      </c>
      <c r="I284" s="73" t="s">
        <v>35</v>
      </c>
      <c r="J284" s="73" t="s">
        <v>971</v>
      </c>
      <c r="K284" s="141">
        <v>5484877</v>
      </c>
      <c r="L284" s="144">
        <v>466215</v>
      </c>
      <c r="M284" s="127">
        <v>119464.11</v>
      </c>
      <c r="N284" s="127">
        <v>1418800.22</v>
      </c>
      <c r="O284" s="91">
        <f>Table1[[#This Row],[Qualified Property Amount Reported]]/Table1[[#This Row],[Qualified Property Amount Approved]]</f>
        <v>0.25867493838056899</v>
      </c>
      <c r="P284" s="136">
        <v>708757.82885314256</v>
      </c>
      <c r="Q284" s="136">
        <v>457792</v>
      </c>
      <c r="R284" s="136">
        <v>700335.07552803785</v>
      </c>
      <c r="S284" s="137">
        <v>80</v>
      </c>
      <c r="T284" s="138">
        <v>7</v>
      </c>
      <c r="U284" s="80" t="s">
        <v>50</v>
      </c>
      <c r="V284" s="69"/>
      <c r="W284" s="67"/>
      <c r="X284" s="67"/>
      <c r="Y284" s="68"/>
      <c r="Z284" s="72">
        <v>23</v>
      </c>
      <c r="AA284" s="72"/>
      <c r="AB284" s="72">
        <v>13</v>
      </c>
      <c r="AC284" s="89"/>
    </row>
    <row r="285" spans="1:29" ht="83.15" customHeight="1" x14ac:dyDescent="0.35">
      <c r="A285" s="73">
        <v>283</v>
      </c>
      <c r="B285" s="73" t="s">
        <v>976</v>
      </c>
      <c r="C285" s="73">
        <v>2022</v>
      </c>
      <c r="D285" s="153">
        <v>44733</v>
      </c>
      <c r="E285" s="73" t="s">
        <v>977</v>
      </c>
      <c r="F285" s="73" t="s">
        <v>803</v>
      </c>
      <c r="G285" s="73" t="s">
        <v>978</v>
      </c>
      <c r="H285" s="73" t="s">
        <v>978</v>
      </c>
      <c r="I285" s="73" t="s">
        <v>42</v>
      </c>
      <c r="J285" s="79" t="s">
        <v>979</v>
      </c>
      <c r="K285" s="141">
        <v>123720000</v>
      </c>
      <c r="L285" s="144">
        <v>10516200</v>
      </c>
      <c r="M285" s="127">
        <v>4306030.79</v>
      </c>
      <c r="N285" s="127">
        <v>51090361.68</v>
      </c>
      <c r="O285" s="91">
        <f>Table1[[#This Row],[Qualified Property Amount Reported]]/Table1[[#This Row],[Qualified Property Amount Approved]]</f>
        <v>0.41295151697381183</v>
      </c>
      <c r="P285" s="136">
        <v>16365146</v>
      </c>
      <c r="Q285" s="136">
        <v>8953287</v>
      </c>
      <c r="R285" s="136">
        <v>14802234</v>
      </c>
      <c r="S285" s="137">
        <v>307</v>
      </c>
      <c r="T285" s="138">
        <v>37</v>
      </c>
      <c r="U285" s="80" t="s">
        <v>37</v>
      </c>
      <c r="V285" s="69"/>
      <c r="W285" s="67"/>
      <c r="X285" s="67"/>
      <c r="Y285" s="68"/>
      <c r="Z285" s="72">
        <v>4</v>
      </c>
      <c r="AA285" s="72"/>
      <c r="AB285" s="72">
        <v>1</v>
      </c>
      <c r="AC285" s="89"/>
    </row>
    <row r="286" spans="1:29" ht="83.15" customHeight="1" x14ac:dyDescent="0.35">
      <c r="A286" s="73">
        <v>284</v>
      </c>
      <c r="B286" s="73" t="s">
        <v>945</v>
      </c>
      <c r="C286" s="73">
        <v>2022</v>
      </c>
      <c r="D286" s="153">
        <v>44733</v>
      </c>
      <c r="E286" s="76" t="s">
        <v>878</v>
      </c>
      <c r="F286" s="76" t="s">
        <v>519</v>
      </c>
      <c r="G286" s="76" t="s">
        <v>266</v>
      </c>
      <c r="H286" s="76" t="s">
        <v>266</v>
      </c>
      <c r="I286" s="76" t="s">
        <v>237</v>
      </c>
      <c r="J286" s="76" t="s">
        <v>879</v>
      </c>
      <c r="K286" s="135">
        <v>8354110</v>
      </c>
      <c r="L286" s="136">
        <v>710099</v>
      </c>
      <c r="M286" s="127">
        <v>0</v>
      </c>
      <c r="N286" s="127">
        <v>0</v>
      </c>
      <c r="O286" s="91">
        <f>Table1[[#This Row],[Qualified Property Amount Reported]]/Table1[[#This Row],[Qualified Property Amount Approved]]</f>
        <v>0</v>
      </c>
      <c r="P286" s="136" t="s">
        <v>88</v>
      </c>
      <c r="Q286" s="136">
        <v>861039</v>
      </c>
      <c r="R286" s="136">
        <v>150939</v>
      </c>
      <c r="S286" s="137">
        <v>321</v>
      </c>
      <c r="T286" s="138">
        <v>31</v>
      </c>
      <c r="U286" s="80" t="s">
        <v>50</v>
      </c>
      <c r="V286" s="69"/>
      <c r="W286" s="67"/>
      <c r="X286" s="67"/>
      <c r="Y286" s="68"/>
      <c r="Z286" s="72">
        <v>50</v>
      </c>
      <c r="AA286" s="72"/>
      <c r="AB286" s="72">
        <v>23</v>
      </c>
      <c r="AC286" s="89"/>
    </row>
    <row r="287" spans="1:29" ht="83.15" customHeight="1" x14ac:dyDescent="0.35">
      <c r="A287" s="73">
        <v>285</v>
      </c>
      <c r="B287" s="73" t="s">
        <v>980</v>
      </c>
      <c r="C287" s="73">
        <v>2022</v>
      </c>
      <c r="D287" s="153">
        <v>44733</v>
      </c>
      <c r="E287" s="76" t="s">
        <v>981</v>
      </c>
      <c r="F287" s="76" t="s">
        <v>982</v>
      </c>
      <c r="G287" s="76" t="s">
        <v>469</v>
      </c>
      <c r="H287" s="76" t="s">
        <v>469</v>
      </c>
      <c r="I287" s="76" t="s">
        <v>42</v>
      </c>
      <c r="J287" s="72" t="s">
        <v>276</v>
      </c>
      <c r="K287" s="135">
        <v>195834944.69999999</v>
      </c>
      <c r="L287" s="136">
        <v>16645970</v>
      </c>
      <c r="M287" s="127">
        <v>16530986.689999999</v>
      </c>
      <c r="N287" s="127">
        <v>195834944.69999999</v>
      </c>
      <c r="O287" s="91">
        <f>Table1[[#This Row],[Qualified Property Amount Reported]]/Table1[[#This Row],[Qualified Property Amount Approved]]</f>
        <v>1</v>
      </c>
      <c r="P287" s="136">
        <v>53648295</v>
      </c>
      <c r="Q287" s="136">
        <v>37500207</v>
      </c>
      <c r="R287" s="136">
        <v>74502532</v>
      </c>
      <c r="S287" s="137">
        <v>677</v>
      </c>
      <c r="T287" s="138">
        <v>42</v>
      </c>
      <c r="U287" s="80" t="s">
        <v>50</v>
      </c>
      <c r="V287" s="69"/>
      <c r="W287" s="67"/>
      <c r="X287" s="67"/>
      <c r="Y287" s="68"/>
      <c r="Z287" s="72">
        <v>14</v>
      </c>
      <c r="AA287" s="72"/>
      <c r="AB287" s="72">
        <v>9</v>
      </c>
      <c r="AC287" s="89"/>
    </row>
    <row r="288" spans="1:29" ht="83.15" customHeight="1" x14ac:dyDescent="0.35">
      <c r="A288" s="73">
        <v>286</v>
      </c>
      <c r="B288" s="73" t="s">
        <v>946</v>
      </c>
      <c r="C288" s="73">
        <v>2022</v>
      </c>
      <c r="D288" s="153">
        <v>44733</v>
      </c>
      <c r="E288" s="76" t="s">
        <v>947</v>
      </c>
      <c r="F288" s="76" t="s">
        <v>69</v>
      </c>
      <c r="G288" s="76" t="s">
        <v>55</v>
      </c>
      <c r="H288" s="76" t="s">
        <v>55</v>
      </c>
      <c r="I288" s="76" t="s">
        <v>237</v>
      </c>
      <c r="J288" s="76" t="s">
        <v>948</v>
      </c>
      <c r="K288" s="135">
        <v>114844599</v>
      </c>
      <c r="L288" s="136">
        <v>9761791</v>
      </c>
      <c r="M288" s="127">
        <v>4312565</v>
      </c>
      <c r="N288" s="127">
        <v>51220902.359999999</v>
      </c>
      <c r="O288" s="91">
        <f>Table1[[#This Row],[Qualified Property Amount Reported]]/Table1[[#This Row],[Qualified Property Amount Approved]]</f>
        <v>0.44600183905905755</v>
      </c>
      <c r="P288" s="105" t="s">
        <v>88</v>
      </c>
      <c r="Q288" s="136">
        <v>59767963</v>
      </c>
      <c r="R288" s="136">
        <v>50006172</v>
      </c>
      <c r="S288" s="137">
        <v>610</v>
      </c>
      <c r="T288" s="138">
        <v>596</v>
      </c>
      <c r="U288" s="80" t="s">
        <v>37</v>
      </c>
      <c r="V288" s="69"/>
      <c r="W288" s="67"/>
      <c r="X288" s="67"/>
      <c r="Y288" s="68"/>
      <c r="Z288" s="72">
        <v>24</v>
      </c>
      <c r="AA288" s="72"/>
      <c r="AB288" s="72">
        <v>10</v>
      </c>
      <c r="AC288" s="89"/>
    </row>
    <row r="289" spans="1:29" ht="83.15" customHeight="1" x14ac:dyDescent="0.35">
      <c r="A289" s="73">
        <v>287</v>
      </c>
      <c r="B289" s="73" t="s">
        <v>990</v>
      </c>
      <c r="C289" s="73">
        <v>2022</v>
      </c>
      <c r="D289" s="153">
        <v>44733</v>
      </c>
      <c r="E289" s="73" t="s">
        <v>991</v>
      </c>
      <c r="F289" s="73" t="s">
        <v>992</v>
      </c>
      <c r="G289" s="73" t="s">
        <v>116</v>
      </c>
      <c r="H289" s="73" t="s">
        <v>116</v>
      </c>
      <c r="I289" s="73" t="s">
        <v>237</v>
      </c>
      <c r="J289" s="73" t="s">
        <v>993</v>
      </c>
      <c r="K289" s="141">
        <v>23150000</v>
      </c>
      <c r="L289" s="144">
        <v>1967750</v>
      </c>
      <c r="M289" s="127">
        <v>1302396.52</v>
      </c>
      <c r="N289" s="127">
        <v>15486512.35</v>
      </c>
      <c r="O289" s="91">
        <f>Table1[[#This Row],[Qualified Property Amount Reported]]/Table1[[#This Row],[Qualified Property Amount Approved]]</f>
        <v>0.66896381641468683</v>
      </c>
      <c r="P289" s="136" t="s">
        <v>88</v>
      </c>
      <c r="Q289" s="136">
        <v>7036749</v>
      </c>
      <c r="R289" s="136">
        <v>5068999</v>
      </c>
      <c r="S289" s="143">
        <v>1411</v>
      </c>
      <c r="T289" s="138">
        <v>42</v>
      </c>
      <c r="U289" s="80" t="s">
        <v>37</v>
      </c>
      <c r="V289" s="69"/>
      <c r="W289" s="67"/>
      <c r="X289" s="67"/>
      <c r="Y289" s="68"/>
      <c r="Z289" s="72">
        <v>77</v>
      </c>
      <c r="AA289" s="72"/>
      <c r="AB289" s="72">
        <v>38</v>
      </c>
      <c r="AC289" s="89"/>
    </row>
    <row r="290" spans="1:29" ht="83.15" customHeight="1" x14ac:dyDescent="0.35">
      <c r="A290" s="73">
        <v>288</v>
      </c>
      <c r="B290" s="73" t="s">
        <v>951</v>
      </c>
      <c r="C290" s="73">
        <v>2022</v>
      </c>
      <c r="D290" s="153">
        <v>44733</v>
      </c>
      <c r="E290" s="76" t="s">
        <v>952</v>
      </c>
      <c r="F290" s="76" t="s">
        <v>236</v>
      </c>
      <c r="G290" s="76" t="s">
        <v>73</v>
      </c>
      <c r="H290" s="76" t="s">
        <v>73</v>
      </c>
      <c r="I290" s="76" t="s">
        <v>237</v>
      </c>
      <c r="J290" s="76" t="s">
        <v>138</v>
      </c>
      <c r="K290" s="135">
        <v>117647058.81999999</v>
      </c>
      <c r="L290" s="136">
        <v>10000000</v>
      </c>
      <c r="M290" s="127">
        <v>15192</v>
      </c>
      <c r="N290" s="127">
        <v>180000</v>
      </c>
      <c r="O290" s="91">
        <f>Table1[[#This Row],[Qualified Property Amount Reported]]/Table1[[#This Row],[Qualified Property Amount Approved]]</f>
        <v>1.5300000000459E-3</v>
      </c>
      <c r="P290" s="136" t="s">
        <v>88</v>
      </c>
      <c r="Q290" s="136">
        <v>35469579</v>
      </c>
      <c r="R290" s="136">
        <v>25469579</v>
      </c>
      <c r="S290" s="137">
        <v>421</v>
      </c>
      <c r="T290" s="138">
        <v>39</v>
      </c>
      <c r="U290" s="80" t="s">
        <v>37</v>
      </c>
      <c r="V290" s="69"/>
      <c r="W290" s="67"/>
      <c r="X290" s="67"/>
      <c r="Y290" s="68"/>
      <c r="Z290" s="72">
        <v>36</v>
      </c>
      <c r="AA290" s="72"/>
      <c r="AB290" s="72">
        <v>18</v>
      </c>
      <c r="AC290" s="89"/>
    </row>
    <row r="291" spans="1:29" ht="83.15" customHeight="1" x14ac:dyDescent="0.35">
      <c r="A291" s="73">
        <v>289</v>
      </c>
      <c r="B291" s="73" t="s">
        <v>961</v>
      </c>
      <c r="C291" s="73">
        <v>2022</v>
      </c>
      <c r="D291" s="153">
        <v>44733</v>
      </c>
      <c r="E291" s="73" t="s">
        <v>962</v>
      </c>
      <c r="F291" s="73" t="s">
        <v>747</v>
      </c>
      <c r="G291" s="73" t="s">
        <v>233</v>
      </c>
      <c r="H291" s="73" t="s">
        <v>233</v>
      </c>
      <c r="I291" s="73" t="s">
        <v>237</v>
      </c>
      <c r="J291" s="73" t="s">
        <v>56</v>
      </c>
      <c r="K291" s="141">
        <v>8490000</v>
      </c>
      <c r="L291" s="144">
        <v>721650</v>
      </c>
      <c r="M291" s="127">
        <v>119992.26</v>
      </c>
      <c r="N291" s="127">
        <v>1420990.52</v>
      </c>
      <c r="O291" s="91">
        <f>Table1[[#This Row],[Qualified Property Amount Reported]]/Table1[[#This Row],[Qualified Property Amount Approved]]</f>
        <v>0.16737226383981155</v>
      </c>
      <c r="P291" s="136" t="s">
        <v>88</v>
      </c>
      <c r="Q291" s="136">
        <v>671440</v>
      </c>
      <c r="R291" s="136">
        <v>-50210</v>
      </c>
      <c r="S291" s="137">
        <v>72</v>
      </c>
      <c r="T291" s="138">
        <v>6</v>
      </c>
      <c r="U291" s="80" t="s">
        <v>37</v>
      </c>
      <c r="V291" s="69"/>
      <c r="W291" s="67"/>
      <c r="X291" s="67"/>
      <c r="Y291" s="68"/>
      <c r="Z291" s="72">
        <v>21</v>
      </c>
      <c r="AA291" s="72"/>
      <c r="AB291" s="72">
        <v>13</v>
      </c>
      <c r="AC291" s="89"/>
    </row>
    <row r="292" spans="1:29" ht="83.15" customHeight="1" x14ac:dyDescent="0.35">
      <c r="A292" s="73">
        <v>290</v>
      </c>
      <c r="B292" s="73" t="s">
        <v>1002</v>
      </c>
      <c r="C292" s="73">
        <v>2022</v>
      </c>
      <c r="D292" s="153">
        <v>44733</v>
      </c>
      <c r="E292" s="76" t="s">
        <v>1003</v>
      </c>
      <c r="F292" s="76" t="s">
        <v>1004</v>
      </c>
      <c r="G292" s="76" t="s">
        <v>123</v>
      </c>
      <c r="H292" s="76" t="s">
        <v>123</v>
      </c>
      <c r="I292" s="76" t="s">
        <v>237</v>
      </c>
      <c r="J292" s="79" t="s">
        <v>367</v>
      </c>
      <c r="K292" s="135">
        <v>16417363</v>
      </c>
      <c r="L292" s="136">
        <v>1395476</v>
      </c>
      <c r="M292" s="127">
        <v>988806.27</v>
      </c>
      <c r="N292" s="127">
        <v>11746016.43</v>
      </c>
      <c r="O292" s="91">
        <f>Table1[[#This Row],[Qualified Property Amount Reported]]/Table1[[#This Row],[Qualified Property Amount Approved]]</f>
        <v>0.71546303934438193</v>
      </c>
      <c r="P292" s="136" t="s">
        <v>88</v>
      </c>
      <c r="Q292" s="136">
        <v>8137460</v>
      </c>
      <c r="R292" s="136">
        <v>6741984</v>
      </c>
      <c r="S292" s="131">
        <v>108</v>
      </c>
      <c r="T292" s="138">
        <v>5</v>
      </c>
      <c r="U292" s="80" t="s">
        <v>37</v>
      </c>
      <c r="V292" s="69"/>
      <c r="W292" s="67"/>
      <c r="X292" s="67"/>
      <c r="Y292" s="68"/>
      <c r="Z292" s="72">
        <v>41</v>
      </c>
      <c r="AA292" s="72"/>
      <c r="AB292" s="72">
        <v>25</v>
      </c>
      <c r="AC292" s="89"/>
    </row>
    <row r="293" spans="1:29" ht="83.15" customHeight="1" x14ac:dyDescent="0.35">
      <c r="A293" s="73">
        <v>291</v>
      </c>
      <c r="B293" s="73" t="s">
        <v>997</v>
      </c>
      <c r="C293" s="73">
        <v>2022</v>
      </c>
      <c r="D293" s="153">
        <v>44733</v>
      </c>
      <c r="E293" s="73" t="s">
        <v>729</v>
      </c>
      <c r="F293" s="73" t="s">
        <v>998</v>
      </c>
      <c r="G293" s="73" t="s">
        <v>252</v>
      </c>
      <c r="H293" s="73" t="s">
        <v>252</v>
      </c>
      <c r="I293" s="73" t="s">
        <v>237</v>
      </c>
      <c r="J293" s="73" t="s">
        <v>731</v>
      </c>
      <c r="K293" s="141">
        <v>23400000</v>
      </c>
      <c r="L293" s="144">
        <v>1989000</v>
      </c>
      <c r="M293" s="127">
        <v>854751.62</v>
      </c>
      <c r="N293" s="127">
        <v>10070594.789999999</v>
      </c>
      <c r="O293" s="91">
        <f>Table1[[#This Row],[Qualified Property Amount Reported]]/Table1[[#This Row],[Qualified Property Amount Approved]]</f>
        <v>0.43036729871794865</v>
      </c>
      <c r="P293" s="136" t="s">
        <v>88</v>
      </c>
      <c r="Q293" s="136">
        <v>9596583</v>
      </c>
      <c r="R293" s="136">
        <v>7607583</v>
      </c>
      <c r="S293" s="137">
        <v>278</v>
      </c>
      <c r="T293" s="138">
        <v>8</v>
      </c>
      <c r="U293" s="80" t="s">
        <v>37</v>
      </c>
      <c r="V293" s="69"/>
      <c r="W293" s="67"/>
      <c r="X293" s="67"/>
      <c r="Y293" s="68"/>
      <c r="Z293" s="72">
        <v>33</v>
      </c>
      <c r="AA293" s="72"/>
      <c r="AB293" s="72">
        <v>16</v>
      </c>
      <c r="AC293" s="89"/>
    </row>
    <row r="294" spans="1:29" ht="83.15" customHeight="1" x14ac:dyDescent="0.35">
      <c r="A294" s="73">
        <v>292</v>
      </c>
      <c r="B294" s="73" t="s">
        <v>972</v>
      </c>
      <c r="C294" s="73">
        <v>2022</v>
      </c>
      <c r="D294" s="153">
        <v>44733</v>
      </c>
      <c r="E294" s="76" t="s">
        <v>973</v>
      </c>
      <c r="F294" s="76" t="s">
        <v>310</v>
      </c>
      <c r="G294" s="76" t="s">
        <v>123</v>
      </c>
      <c r="H294" s="76" t="s">
        <v>123</v>
      </c>
      <c r="I294" s="76" t="s">
        <v>237</v>
      </c>
      <c r="J294" s="76" t="s">
        <v>128</v>
      </c>
      <c r="K294" s="135">
        <v>36566109</v>
      </c>
      <c r="L294" s="136">
        <v>3108119</v>
      </c>
      <c r="M294" s="127">
        <v>1688573.3</v>
      </c>
      <c r="N294" s="127">
        <v>20039409.52</v>
      </c>
      <c r="O294" s="91">
        <f>Table1[[#This Row],[Qualified Property Amount Reported]]/Table1[[#This Row],[Qualified Property Amount Approved]]</f>
        <v>0.54803231921668227</v>
      </c>
      <c r="P294" s="136" t="s">
        <v>88</v>
      </c>
      <c r="Q294" s="136">
        <v>14315313</v>
      </c>
      <c r="R294" s="136">
        <v>11207193</v>
      </c>
      <c r="S294" s="137">
        <v>509</v>
      </c>
      <c r="T294" s="138">
        <v>23</v>
      </c>
      <c r="U294" s="80" t="s">
        <v>37</v>
      </c>
      <c r="V294" s="67"/>
      <c r="W294" s="67"/>
      <c r="X294" s="67"/>
      <c r="Y294" s="68"/>
      <c r="Z294" s="72">
        <v>64</v>
      </c>
      <c r="AA294" s="72"/>
      <c r="AB294" s="72">
        <v>30</v>
      </c>
      <c r="AC294" s="89"/>
    </row>
    <row r="295" spans="1:29" ht="83.15" customHeight="1" x14ac:dyDescent="0.35">
      <c r="A295" s="73">
        <v>293</v>
      </c>
      <c r="B295" s="73" t="s">
        <v>949</v>
      </c>
      <c r="C295" s="73">
        <v>2022</v>
      </c>
      <c r="D295" s="153">
        <v>44789</v>
      </c>
      <c r="E295" s="73" t="s">
        <v>950</v>
      </c>
      <c r="F295" s="73" t="s">
        <v>147</v>
      </c>
      <c r="G295" s="73" t="s">
        <v>147</v>
      </c>
      <c r="H295" s="73" t="s">
        <v>147</v>
      </c>
      <c r="I295" s="73" t="s">
        <v>42</v>
      </c>
      <c r="J295" s="73" t="s">
        <v>138</v>
      </c>
      <c r="K295" s="141">
        <v>72555098.319999993</v>
      </c>
      <c r="L295" s="144">
        <v>6167183</v>
      </c>
      <c r="M295" s="127">
        <v>985421.91</v>
      </c>
      <c r="N295" s="127">
        <v>11707084.66</v>
      </c>
      <c r="O295" s="91">
        <f>Table1[[#This Row],[Qualified Property Amount Reported]]/Table1[[#This Row],[Qualified Property Amount Approved]]</f>
        <v>0.16135440418489397</v>
      </c>
      <c r="P295" s="136">
        <v>11854892</v>
      </c>
      <c r="Q295" s="136">
        <v>7674817</v>
      </c>
      <c r="R295" s="136">
        <v>13362525</v>
      </c>
      <c r="S295" s="137">
        <v>132</v>
      </c>
      <c r="T295" s="70">
        <v>19</v>
      </c>
      <c r="U295" s="80" t="s">
        <v>37</v>
      </c>
      <c r="V295" s="67"/>
      <c r="W295" s="67"/>
      <c r="X295" s="67"/>
      <c r="Y295" s="68"/>
      <c r="Z295" s="72">
        <v>31</v>
      </c>
      <c r="AA295" s="72"/>
      <c r="AB295" s="72">
        <v>14</v>
      </c>
      <c r="AC295" s="89"/>
    </row>
    <row r="296" spans="1:29" ht="83.15" customHeight="1" x14ac:dyDescent="0.35">
      <c r="A296" s="73">
        <v>294</v>
      </c>
      <c r="B296" s="72" t="s">
        <v>1035</v>
      </c>
      <c r="C296" s="72">
        <v>2023</v>
      </c>
      <c r="D296" s="96">
        <v>45125</v>
      </c>
      <c r="E296" s="72" t="s">
        <v>1036</v>
      </c>
      <c r="F296" s="72" t="s">
        <v>1037</v>
      </c>
      <c r="G296" s="73" t="s">
        <v>229</v>
      </c>
      <c r="H296" s="72" t="s">
        <v>1038</v>
      </c>
      <c r="I296" s="72" t="s">
        <v>42</v>
      </c>
      <c r="J296" s="72" t="s">
        <v>646</v>
      </c>
      <c r="K296" s="103">
        <v>17366750</v>
      </c>
      <c r="L296" s="105">
        <f>Table1[[#This Row],[Qualified Property Amount Approved]]*0.0836</f>
        <v>1451860.2999999998</v>
      </c>
      <c r="M296" s="103">
        <v>661599.88</v>
      </c>
      <c r="N296" s="103">
        <v>7852548.3200000003</v>
      </c>
      <c r="O296" s="104">
        <f>Table1[[#This Row],[Qualified Property Amount Reported]]/Table1[[#This Row],[Qualified Property Amount Approved]]</f>
        <v>0.45215992168943531</v>
      </c>
      <c r="P296" s="105">
        <v>903173</v>
      </c>
      <c r="Q296" s="105">
        <v>4505428</v>
      </c>
      <c r="R296" s="105">
        <v>3956740</v>
      </c>
      <c r="S296" s="72">
        <v>29</v>
      </c>
      <c r="T296" s="72">
        <v>2</v>
      </c>
      <c r="U296" s="72" t="s">
        <v>37</v>
      </c>
      <c r="V296" s="89"/>
      <c r="W296" s="89"/>
      <c r="X296" s="89"/>
      <c r="Y296" s="108"/>
      <c r="Z296" s="72">
        <v>22</v>
      </c>
      <c r="AA296" s="72"/>
      <c r="AB296" s="72">
        <v>4</v>
      </c>
      <c r="AC296" s="89"/>
    </row>
    <row r="297" spans="1:29" ht="83.15" customHeight="1" x14ac:dyDescent="0.35">
      <c r="A297" s="73">
        <v>295</v>
      </c>
      <c r="B297" s="73" t="s">
        <v>1097</v>
      </c>
      <c r="C297" s="73">
        <v>2023</v>
      </c>
      <c r="D297" s="96">
        <v>45188</v>
      </c>
      <c r="E297" s="72" t="s">
        <v>1098</v>
      </c>
      <c r="F297" s="73" t="s">
        <v>396</v>
      </c>
      <c r="G297" s="73" t="s">
        <v>99</v>
      </c>
      <c r="H297" s="73" t="s">
        <v>99</v>
      </c>
      <c r="I297" s="73" t="s">
        <v>42</v>
      </c>
      <c r="J297" s="73" t="s">
        <v>1099</v>
      </c>
      <c r="K297" s="141">
        <v>5212500</v>
      </c>
      <c r="L297" s="105">
        <f>Table1[[#This Row],[Qualified Property Amount Approved]]*0.0836</f>
        <v>435764.99999999994</v>
      </c>
      <c r="M297" s="127">
        <v>269249.83</v>
      </c>
      <c r="N297" s="127">
        <v>3220645</v>
      </c>
      <c r="O297" s="128">
        <f>Table1[[#This Row],[Qualified Property Amount Reported]]/Table1[[#This Row],[Qualified Property Amount Approved]]</f>
        <v>0.61786954436450836</v>
      </c>
      <c r="P297" s="136">
        <v>109196</v>
      </c>
      <c r="Q297" s="136">
        <v>656482</v>
      </c>
      <c r="R297" s="136">
        <v>329912</v>
      </c>
      <c r="S297" s="145">
        <v>72</v>
      </c>
      <c r="T297" s="138">
        <v>1</v>
      </c>
      <c r="U297" s="77" t="s">
        <v>37</v>
      </c>
      <c r="V297" s="172"/>
      <c r="W297" s="41"/>
      <c r="X297" s="41"/>
      <c r="Y297" s="43"/>
      <c r="Z297" s="72">
        <v>30</v>
      </c>
      <c r="AA297" s="72"/>
      <c r="AB297" s="72">
        <v>17</v>
      </c>
      <c r="AC297" s="89"/>
    </row>
    <row r="298" spans="1:29" ht="83.15" customHeight="1" x14ac:dyDescent="0.35">
      <c r="A298" s="73">
        <v>296</v>
      </c>
      <c r="B298" s="73" t="s">
        <v>1081</v>
      </c>
      <c r="C298" s="73">
        <v>2023</v>
      </c>
      <c r="D298" s="153">
        <v>45125</v>
      </c>
      <c r="E298" s="73" t="s">
        <v>778</v>
      </c>
      <c r="F298" s="73" t="s">
        <v>55</v>
      </c>
      <c r="G298" s="73" t="s">
        <v>1082</v>
      </c>
      <c r="H298" s="73" t="s">
        <v>1082</v>
      </c>
      <c r="I298" s="73" t="s">
        <v>237</v>
      </c>
      <c r="J298" s="79" t="s">
        <v>780</v>
      </c>
      <c r="K298" s="141">
        <v>23750000</v>
      </c>
      <c r="L298" s="130">
        <f>Table1[[#This Row],[Qualified Property Amount Approved]]*0.0836</f>
        <v>1985499.9999999998</v>
      </c>
      <c r="M298" s="127">
        <v>848555.64</v>
      </c>
      <c r="N298" s="127">
        <v>10114784.32</v>
      </c>
      <c r="O298" s="128">
        <f>Table1[[#This Row],[Qualified Property Amount Reported]]/Table1[[#This Row],[Qualified Property Amount Approved]]</f>
        <v>0.42588565557894736</v>
      </c>
      <c r="P298" s="136" t="s">
        <v>88</v>
      </c>
      <c r="Q298" s="136">
        <v>8580466</v>
      </c>
      <c r="R298" s="136">
        <v>6594966</v>
      </c>
      <c r="S298" s="145">
        <v>3764</v>
      </c>
      <c r="T298" s="138">
        <v>42</v>
      </c>
      <c r="U298" s="74" t="s">
        <v>37</v>
      </c>
      <c r="V298" s="213"/>
      <c r="W298" s="41"/>
      <c r="X298" s="41"/>
      <c r="Y298" s="43"/>
      <c r="Z298" s="72">
        <v>26</v>
      </c>
      <c r="AA298" s="72"/>
      <c r="AB298" s="72">
        <v>10</v>
      </c>
      <c r="AC298" s="89"/>
    </row>
    <row r="299" spans="1:29" ht="83.15" customHeight="1" x14ac:dyDescent="0.35">
      <c r="A299" s="73">
        <v>297</v>
      </c>
      <c r="B299" s="73" t="s">
        <v>1083</v>
      </c>
      <c r="C299" s="73">
        <v>2023</v>
      </c>
      <c r="D299" s="153">
        <v>45125</v>
      </c>
      <c r="E299" s="73" t="s">
        <v>1084</v>
      </c>
      <c r="F299" s="73" t="s">
        <v>1085</v>
      </c>
      <c r="G299" s="73" t="s">
        <v>1082</v>
      </c>
      <c r="H299" s="72" t="s">
        <v>1069</v>
      </c>
      <c r="I299" s="73" t="s">
        <v>35</v>
      </c>
      <c r="J299" s="73" t="s">
        <v>1086</v>
      </c>
      <c r="K299" s="141">
        <v>86000000</v>
      </c>
      <c r="L299" s="130">
        <f>Table1[[#This Row],[Qualified Property Amount Approved]]*0.0836</f>
        <v>7189599.9999999991</v>
      </c>
      <c r="M299" s="127">
        <v>316174.69</v>
      </c>
      <c r="N299" s="127">
        <v>3755360.85</v>
      </c>
      <c r="O299" s="128">
        <f>Table1[[#This Row],[Qualified Property Amount Reported]]/Table1[[#This Row],[Qualified Property Amount Approved]]</f>
        <v>4.3666986627906981E-2</v>
      </c>
      <c r="P299" s="136">
        <v>3594759</v>
      </c>
      <c r="Q299" s="136">
        <v>4156457</v>
      </c>
      <c r="R299" s="136">
        <v>561616</v>
      </c>
      <c r="S299" s="145">
        <v>77</v>
      </c>
      <c r="T299" s="138">
        <v>12</v>
      </c>
      <c r="U299" s="74" t="s">
        <v>37</v>
      </c>
      <c r="V299" s="213"/>
      <c r="W299" s="41"/>
      <c r="X299" s="41"/>
      <c r="Y299" s="43"/>
      <c r="Z299" s="72">
        <v>26</v>
      </c>
      <c r="AA299" s="72"/>
      <c r="AB299" s="72">
        <v>10</v>
      </c>
      <c r="AC299" s="89"/>
    </row>
    <row r="300" spans="1:29" ht="119.5" customHeight="1" x14ac:dyDescent="0.35">
      <c r="A300" s="73">
        <v>298</v>
      </c>
      <c r="B300" s="72" t="s">
        <v>1030</v>
      </c>
      <c r="C300" s="72">
        <v>2023</v>
      </c>
      <c r="D300" s="96">
        <v>45125</v>
      </c>
      <c r="E300" s="72" t="s">
        <v>1031</v>
      </c>
      <c r="F300" s="72" t="s">
        <v>1032</v>
      </c>
      <c r="G300" s="72" t="s">
        <v>116</v>
      </c>
      <c r="H300" s="72" t="s">
        <v>1033</v>
      </c>
      <c r="I300" s="72" t="s">
        <v>35</v>
      </c>
      <c r="J300" s="72" t="s">
        <v>1034</v>
      </c>
      <c r="K300" s="103">
        <v>81180644</v>
      </c>
      <c r="L300" s="105">
        <f>Table1[[#This Row],[Qualified Property Amount Approved]]*0.0836</f>
        <v>6786701.8383999998</v>
      </c>
      <c r="M300" s="103">
        <v>6157.27</v>
      </c>
      <c r="N300" s="103">
        <v>72953.42</v>
      </c>
      <c r="O300" s="104">
        <f>Table1[[#This Row],[Qualified Property Amount Reported]]/Table1[[#This Row],[Qualified Property Amount Approved]]</f>
        <v>8.98655349420485E-4</v>
      </c>
      <c r="P300" s="105">
        <v>1815971</v>
      </c>
      <c r="Q300" s="105">
        <v>6934479</v>
      </c>
      <c r="R300" s="105">
        <v>1963748</v>
      </c>
      <c r="S300" s="72">
        <v>609</v>
      </c>
      <c r="T300" s="72">
        <v>48</v>
      </c>
      <c r="U300" s="72" t="s">
        <v>37</v>
      </c>
      <c r="V300" s="89"/>
      <c r="W300" s="89"/>
      <c r="X300" s="89"/>
      <c r="Y300" s="108"/>
      <c r="Z300" s="72">
        <v>77</v>
      </c>
      <c r="AA300" s="72"/>
      <c r="AB300" s="72">
        <v>38</v>
      </c>
      <c r="AC300" s="89"/>
    </row>
    <row r="301" spans="1:29" ht="133" customHeight="1" x14ac:dyDescent="0.35">
      <c r="A301" s="73">
        <v>299</v>
      </c>
      <c r="B301" s="72" t="s">
        <v>1022</v>
      </c>
      <c r="C301" s="72">
        <v>2023</v>
      </c>
      <c r="D301" s="96">
        <v>45125</v>
      </c>
      <c r="E301" s="72" t="s">
        <v>1023</v>
      </c>
      <c r="F301" s="72" t="s">
        <v>955</v>
      </c>
      <c r="G301" s="72" t="s">
        <v>73</v>
      </c>
      <c r="H301" s="72" t="s">
        <v>73</v>
      </c>
      <c r="I301" s="72" t="s">
        <v>42</v>
      </c>
      <c r="J301" s="72" t="s">
        <v>151</v>
      </c>
      <c r="K301" s="103">
        <v>239233728</v>
      </c>
      <c r="L301" s="105">
        <f>Table1[[#This Row],[Qualified Property Amount Approved]]*0.0836</f>
        <v>19999939.660799999</v>
      </c>
      <c r="M301" s="103">
        <v>0</v>
      </c>
      <c r="N301" s="103">
        <v>0</v>
      </c>
      <c r="O301" s="104">
        <f>Table1[[#This Row],[Qualified Property Amount Reported]]/Table1[[#This Row],[Qualified Property Amount Approved]]</f>
        <v>0</v>
      </c>
      <c r="P301" s="105">
        <v>12700092</v>
      </c>
      <c r="Q301" s="105">
        <v>26042499</v>
      </c>
      <c r="R301" s="105">
        <v>18742651</v>
      </c>
      <c r="S301" s="72">
        <v>529</v>
      </c>
      <c r="T301" s="72">
        <v>78</v>
      </c>
      <c r="U301" s="72" t="s">
        <v>37</v>
      </c>
      <c r="V301" s="89"/>
      <c r="W301" s="89"/>
      <c r="X301" s="89"/>
      <c r="Y301" s="108"/>
      <c r="Z301" s="72">
        <v>36</v>
      </c>
      <c r="AA301" s="72"/>
      <c r="AB301" s="72">
        <v>18</v>
      </c>
      <c r="AC301" s="89"/>
    </row>
    <row r="302" spans="1:29" ht="83.15" customHeight="1" x14ac:dyDescent="0.35">
      <c r="A302" s="73">
        <v>300</v>
      </c>
      <c r="B302" s="72" t="s">
        <v>1057</v>
      </c>
      <c r="C302" s="72">
        <v>2023</v>
      </c>
      <c r="D302" s="96">
        <v>45125</v>
      </c>
      <c r="E302" s="72" t="s">
        <v>1058</v>
      </c>
      <c r="F302" s="72" t="s">
        <v>1059</v>
      </c>
      <c r="G302" s="72" t="s">
        <v>1060</v>
      </c>
      <c r="H302" s="72" t="s">
        <v>1060</v>
      </c>
      <c r="I302" s="72" t="s">
        <v>42</v>
      </c>
      <c r="J302" s="72" t="s">
        <v>138</v>
      </c>
      <c r="K302" s="103">
        <v>16490000</v>
      </c>
      <c r="L302" s="105">
        <f>Table1[[#This Row],[Qualified Property Amount Approved]]*0.0836</f>
        <v>1378564</v>
      </c>
      <c r="M302" s="103">
        <v>0</v>
      </c>
      <c r="N302" s="103">
        <v>0</v>
      </c>
      <c r="O302" s="104">
        <f>Table1[[#This Row],[Qualified Property Amount Reported]]/Table1[[#This Row],[Qualified Property Amount Approved]]</f>
        <v>0</v>
      </c>
      <c r="P302" s="105">
        <v>3298333</v>
      </c>
      <c r="Q302" s="105">
        <v>1693539</v>
      </c>
      <c r="R302" s="105">
        <v>3613308</v>
      </c>
      <c r="S302" s="72">
        <v>15</v>
      </c>
      <c r="T302" s="72">
        <v>2</v>
      </c>
      <c r="U302" s="72" t="s">
        <v>37</v>
      </c>
      <c r="V302" s="89"/>
      <c r="W302" s="89"/>
      <c r="X302" s="89"/>
      <c r="Y302" s="108"/>
      <c r="Z302" s="72">
        <v>3</v>
      </c>
      <c r="AA302" s="72"/>
      <c r="AB302" s="72">
        <v>1</v>
      </c>
      <c r="AC302" s="89"/>
    </row>
    <row r="303" spans="1:29" ht="83.15" customHeight="1" x14ac:dyDescent="0.35">
      <c r="A303" s="73">
        <v>301</v>
      </c>
      <c r="B303" s="73" t="s">
        <v>1064</v>
      </c>
      <c r="C303" s="73">
        <v>2023</v>
      </c>
      <c r="D303" s="96">
        <v>45188</v>
      </c>
      <c r="E303" s="72" t="s">
        <v>1065</v>
      </c>
      <c r="F303" s="73" t="s">
        <v>659</v>
      </c>
      <c r="G303" s="73" t="s">
        <v>266</v>
      </c>
      <c r="H303" s="73" t="s">
        <v>266</v>
      </c>
      <c r="I303" s="73" t="s">
        <v>42</v>
      </c>
      <c r="J303" s="73" t="s">
        <v>43</v>
      </c>
      <c r="K303" s="141">
        <v>30783686</v>
      </c>
      <c r="L303" s="105">
        <f>Table1[[#This Row],[Qualified Property Amount Approved]]*0.0836</f>
        <v>2573516.1495999997</v>
      </c>
      <c r="M303" s="127">
        <v>446395.07</v>
      </c>
      <c r="N303" s="127">
        <v>5339654</v>
      </c>
      <c r="O303" s="128">
        <f>Table1[[#This Row],[Qualified Property Amount Reported]]/Table1[[#This Row],[Qualified Property Amount Approved]]</f>
        <v>0.17345726564388683</v>
      </c>
      <c r="P303" s="136">
        <v>2880025</v>
      </c>
      <c r="Q303" s="136">
        <v>5485863</v>
      </c>
      <c r="R303" s="136">
        <v>5792372</v>
      </c>
      <c r="S303" s="145">
        <v>85</v>
      </c>
      <c r="T303" s="138">
        <v>12</v>
      </c>
      <c r="U303" s="77" t="s">
        <v>37</v>
      </c>
      <c r="V303" s="172"/>
      <c r="W303" s="41"/>
      <c r="X303" s="41"/>
      <c r="Y303" s="43"/>
      <c r="Z303" s="72">
        <v>45</v>
      </c>
      <c r="AA303" s="72"/>
      <c r="AB303" s="72">
        <v>23</v>
      </c>
      <c r="AC303" s="89"/>
    </row>
    <row r="304" spans="1:29" ht="83.15" customHeight="1" x14ac:dyDescent="0.35">
      <c r="A304" s="73">
        <v>302</v>
      </c>
      <c r="B304" s="72" t="s">
        <v>1039</v>
      </c>
      <c r="C304" s="72">
        <v>2023</v>
      </c>
      <c r="D304" s="96">
        <v>45125</v>
      </c>
      <c r="E304" s="72" t="s">
        <v>1040</v>
      </c>
      <c r="F304" s="72" t="s">
        <v>1041</v>
      </c>
      <c r="G304" s="72" t="s">
        <v>60</v>
      </c>
      <c r="H304" s="72" t="s">
        <v>60</v>
      </c>
      <c r="I304" s="72" t="s">
        <v>42</v>
      </c>
      <c r="J304" s="72" t="s">
        <v>646</v>
      </c>
      <c r="K304" s="103">
        <v>44990798</v>
      </c>
      <c r="L304" s="105">
        <f>Table1[[#This Row],[Qualified Property Amount Approved]]*0.0836</f>
        <v>3761230.7127999999</v>
      </c>
      <c r="M304" s="103">
        <v>111300</v>
      </c>
      <c r="N304" s="103">
        <v>1331234</v>
      </c>
      <c r="O304" s="104">
        <f>Table1[[#This Row],[Qualified Property Amount Reported]]/Table1[[#This Row],[Qualified Property Amount Approved]]</f>
        <v>2.9589028405319684E-2</v>
      </c>
      <c r="P304" s="105">
        <v>1739961</v>
      </c>
      <c r="Q304" s="105">
        <v>6575568</v>
      </c>
      <c r="R304" s="105">
        <v>4554298</v>
      </c>
      <c r="S304" s="72">
        <v>170</v>
      </c>
      <c r="T304" s="72">
        <v>21</v>
      </c>
      <c r="U304" s="72" t="s">
        <v>37</v>
      </c>
      <c r="V304" s="89"/>
      <c r="W304" s="89"/>
      <c r="X304" s="89"/>
      <c r="Y304" s="108"/>
      <c r="Z304" s="72">
        <v>27</v>
      </c>
      <c r="AA304" s="72"/>
      <c r="AB304" s="72">
        <v>14</v>
      </c>
      <c r="AC304" s="89"/>
    </row>
    <row r="305" spans="1:29" ht="83.15" customHeight="1" x14ac:dyDescent="0.35">
      <c r="A305" s="73">
        <v>303</v>
      </c>
      <c r="B305" s="72" t="s">
        <v>1042</v>
      </c>
      <c r="C305" s="72">
        <v>2023</v>
      </c>
      <c r="D305" s="96">
        <v>45125</v>
      </c>
      <c r="E305" s="72" t="s">
        <v>649</v>
      </c>
      <c r="F305" s="72" t="s">
        <v>351</v>
      </c>
      <c r="G305" s="72" t="s">
        <v>352</v>
      </c>
      <c r="H305" s="72" t="s">
        <v>352</v>
      </c>
      <c r="I305" s="72" t="s">
        <v>42</v>
      </c>
      <c r="J305" s="72" t="s">
        <v>646</v>
      </c>
      <c r="K305" s="103">
        <v>4025000</v>
      </c>
      <c r="L305" s="105">
        <f>Table1[[#This Row],[Qualified Property Amount Approved]]*0.0836</f>
        <v>336490</v>
      </c>
      <c r="M305" s="103">
        <v>300420.71000000002</v>
      </c>
      <c r="N305" s="103">
        <v>3589767.3</v>
      </c>
      <c r="O305" s="104">
        <f>Table1[[#This Row],[Qualified Property Amount Reported]]/Table1[[#This Row],[Qualified Property Amount Approved]]</f>
        <v>0.89186765217391295</v>
      </c>
      <c r="P305" s="105">
        <v>91412</v>
      </c>
      <c r="Q305" s="105">
        <v>618863</v>
      </c>
      <c r="R305" s="105">
        <v>373785</v>
      </c>
      <c r="S305" s="72">
        <v>34</v>
      </c>
      <c r="T305" s="72">
        <v>3</v>
      </c>
      <c r="U305" s="72" t="s">
        <v>37</v>
      </c>
      <c r="V305" s="89"/>
      <c r="W305" s="89"/>
      <c r="X305" s="89"/>
      <c r="Y305" s="108"/>
      <c r="Z305" s="72">
        <v>33</v>
      </c>
      <c r="AA305" s="72"/>
      <c r="AB305" s="72">
        <v>16</v>
      </c>
      <c r="AC305" s="89"/>
    </row>
    <row r="306" spans="1:29" ht="83.15" customHeight="1" x14ac:dyDescent="0.35">
      <c r="A306" s="73">
        <v>304</v>
      </c>
      <c r="B306" s="72" t="s">
        <v>1012</v>
      </c>
      <c r="C306" s="72">
        <v>2023</v>
      </c>
      <c r="D306" s="96">
        <v>45125</v>
      </c>
      <c r="E306" s="72" t="s">
        <v>1013</v>
      </c>
      <c r="F306" s="72" t="s">
        <v>1014</v>
      </c>
      <c r="G306" s="72" t="s">
        <v>60</v>
      </c>
      <c r="H306" s="72" t="s">
        <v>60</v>
      </c>
      <c r="I306" s="72" t="s">
        <v>42</v>
      </c>
      <c r="J306" s="72" t="s">
        <v>646</v>
      </c>
      <c r="K306" s="103">
        <v>26373228</v>
      </c>
      <c r="L306" s="105">
        <f>Table1[[#This Row],[Qualified Property Amount Approved]]*0.0836</f>
        <v>2204801.8607999999</v>
      </c>
      <c r="M306" s="103">
        <v>985713.5</v>
      </c>
      <c r="N306" s="103">
        <v>11750145.08</v>
      </c>
      <c r="O306" s="104">
        <f>Table1[[#This Row],[Qualified Property Amount Reported]]/Table1[[#This Row],[Qualified Property Amount Approved]]</f>
        <v>0.44553306406026599</v>
      </c>
      <c r="P306" s="105">
        <v>1299562</v>
      </c>
      <c r="Q306" s="105">
        <v>4677066</v>
      </c>
      <c r="R306" s="105">
        <v>3771826</v>
      </c>
      <c r="S306" s="72">
        <v>179</v>
      </c>
      <c r="T306" s="72">
        <v>18</v>
      </c>
      <c r="U306" s="72" t="s">
        <v>37</v>
      </c>
      <c r="V306" s="89"/>
      <c r="W306" s="89"/>
      <c r="X306" s="89"/>
      <c r="Y306" s="108"/>
      <c r="Z306" s="72">
        <v>22</v>
      </c>
      <c r="AA306" s="72"/>
      <c r="AB306" s="72">
        <v>4</v>
      </c>
      <c r="AC306" s="89"/>
    </row>
    <row r="307" spans="1:29" ht="83.15" customHeight="1" x14ac:dyDescent="0.35">
      <c r="A307" s="73">
        <v>305</v>
      </c>
      <c r="B307" s="72" t="s">
        <v>1020</v>
      </c>
      <c r="C307" s="72">
        <v>2023</v>
      </c>
      <c r="D307" s="96">
        <v>45125</v>
      </c>
      <c r="E307" s="72" t="s">
        <v>1021</v>
      </c>
      <c r="F307" s="72" t="s">
        <v>52</v>
      </c>
      <c r="G307" s="72" t="s">
        <v>48</v>
      </c>
      <c r="H307" s="72" t="s">
        <v>48</v>
      </c>
      <c r="I307" s="72" t="s">
        <v>42</v>
      </c>
      <c r="J307" s="72" t="s">
        <v>646</v>
      </c>
      <c r="K307" s="103">
        <v>16189464</v>
      </c>
      <c r="L307" s="105">
        <f>Table1[[#This Row],[Qualified Property Amount Approved]]*0.0836</f>
        <v>1353439.1904</v>
      </c>
      <c r="M307" s="103">
        <v>1133353.3400000001</v>
      </c>
      <c r="N307" s="103">
        <v>13432298.76</v>
      </c>
      <c r="O307" s="104">
        <f>Table1[[#This Row],[Qualified Property Amount Reported]]/Table1[[#This Row],[Qualified Property Amount Approved]]</f>
        <v>0.82969385274274676</v>
      </c>
      <c r="P307" s="105">
        <v>704162</v>
      </c>
      <c r="Q307" s="105">
        <v>2729829</v>
      </c>
      <c r="R307" s="105">
        <v>2080552</v>
      </c>
      <c r="S307" s="72">
        <v>73</v>
      </c>
      <c r="T307" s="72">
        <v>9</v>
      </c>
      <c r="U307" s="72" t="s">
        <v>37</v>
      </c>
      <c r="V307" s="89"/>
      <c r="W307" s="89"/>
      <c r="X307" s="89"/>
      <c r="Y307" s="108"/>
      <c r="Z307" s="72">
        <v>35</v>
      </c>
      <c r="AA307" s="72"/>
      <c r="AB307" s="72">
        <v>16</v>
      </c>
      <c r="AC307" s="89"/>
    </row>
    <row r="308" spans="1:29" ht="93.75" customHeight="1" x14ac:dyDescent="0.35">
      <c r="A308" s="73">
        <v>306</v>
      </c>
      <c r="B308" s="72" t="s">
        <v>1015</v>
      </c>
      <c r="C308" s="72">
        <v>2023</v>
      </c>
      <c r="D308" s="96">
        <v>45125</v>
      </c>
      <c r="E308" s="72" t="s">
        <v>1016</v>
      </c>
      <c r="F308" s="72" t="s">
        <v>252</v>
      </c>
      <c r="G308" s="72" t="s">
        <v>252</v>
      </c>
      <c r="H308" s="72" t="s">
        <v>252</v>
      </c>
      <c r="I308" s="72" t="s">
        <v>42</v>
      </c>
      <c r="J308" s="72" t="s">
        <v>646</v>
      </c>
      <c r="K308" s="103">
        <v>31115681</v>
      </c>
      <c r="L308" s="105">
        <f>Table1[[#This Row],[Qualified Property Amount Approved]]*0.0836</f>
        <v>2601270.9315999998</v>
      </c>
      <c r="M308" s="103">
        <v>799992.88</v>
      </c>
      <c r="N308" s="103">
        <v>9504119.3000000007</v>
      </c>
      <c r="O308" s="104">
        <f>Table1[[#This Row],[Qualified Property Amount Reported]]/Table1[[#This Row],[Qualified Property Amount Approved]]</f>
        <v>0.30544468237735184</v>
      </c>
      <c r="P308" s="105">
        <v>2264604</v>
      </c>
      <c r="Q308" s="105">
        <v>7772457</v>
      </c>
      <c r="R308" s="105">
        <v>7435790</v>
      </c>
      <c r="S308" s="72">
        <v>349</v>
      </c>
      <c r="T308" s="72">
        <v>28</v>
      </c>
      <c r="U308" s="72" t="s">
        <v>37</v>
      </c>
      <c r="V308" s="89"/>
      <c r="W308" s="89"/>
      <c r="X308" s="89"/>
      <c r="Y308" s="108"/>
      <c r="Z308" s="72">
        <v>33</v>
      </c>
      <c r="AA308" s="72"/>
      <c r="AB308" s="72">
        <v>16</v>
      </c>
      <c r="AC308" s="89"/>
    </row>
    <row r="309" spans="1:29" ht="83.15" customHeight="1" x14ac:dyDescent="0.35">
      <c r="A309" s="73">
        <v>307</v>
      </c>
      <c r="B309" s="72" t="s">
        <v>1017</v>
      </c>
      <c r="C309" s="72">
        <v>2023</v>
      </c>
      <c r="D309" s="96">
        <v>45125</v>
      </c>
      <c r="E309" s="72" t="s">
        <v>1018</v>
      </c>
      <c r="F309" s="72" t="s">
        <v>351</v>
      </c>
      <c r="G309" s="72" t="s">
        <v>352</v>
      </c>
      <c r="H309" s="72" t="s">
        <v>352</v>
      </c>
      <c r="I309" s="72" t="s">
        <v>42</v>
      </c>
      <c r="J309" s="72" t="s">
        <v>646</v>
      </c>
      <c r="K309" s="103">
        <v>5364667</v>
      </c>
      <c r="L309" s="105">
        <f>Table1[[#This Row],[Qualified Property Amount Approved]]*0.0836</f>
        <v>448486.16119999997</v>
      </c>
      <c r="M309" s="103">
        <v>224407.89</v>
      </c>
      <c r="N309" s="103">
        <v>2680797.1</v>
      </c>
      <c r="O309" s="104">
        <f>Table1[[#This Row],[Qualified Property Amount Reported]]/Table1[[#This Row],[Qualified Property Amount Approved]]</f>
        <v>0.49971360757340577</v>
      </c>
      <c r="P309" s="105">
        <v>179083</v>
      </c>
      <c r="Q309" s="105">
        <v>467126</v>
      </c>
      <c r="R309" s="105">
        <v>197723</v>
      </c>
      <c r="S309" s="72">
        <v>36</v>
      </c>
      <c r="T309" s="72">
        <v>5</v>
      </c>
      <c r="U309" s="72" t="s">
        <v>37</v>
      </c>
      <c r="V309" s="89"/>
      <c r="W309" s="89"/>
      <c r="X309" s="89"/>
      <c r="Y309" s="108"/>
      <c r="Z309" s="72">
        <v>33</v>
      </c>
      <c r="AA309" s="72"/>
      <c r="AB309" s="72">
        <v>16</v>
      </c>
      <c r="AC309" s="89"/>
    </row>
    <row r="310" spans="1:29" ht="83.15" customHeight="1" x14ac:dyDescent="0.35">
      <c r="A310" s="73">
        <v>308</v>
      </c>
      <c r="B310" s="72" t="s">
        <v>1043</v>
      </c>
      <c r="C310" s="72">
        <v>2023</v>
      </c>
      <c r="D310" s="96">
        <v>45125</v>
      </c>
      <c r="E310" s="72" t="s">
        <v>1044</v>
      </c>
      <c r="F310" s="72" t="s">
        <v>1045</v>
      </c>
      <c r="G310" s="72" t="s">
        <v>115</v>
      </c>
      <c r="H310" s="72" t="s">
        <v>115</v>
      </c>
      <c r="I310" s="72" t="s">
        <v>42</v>
      </c>
      <c r="J310" s="72" t="s">
        <v>117</v>
      </c>
      <c r="K310" s="103">
        <v>105101474</v>
      </c>
      <c r="L310" s="105">
        <f>Table1[[#This Row],[Qualified Property Amount Approved]]*0.0836</f>
        <v>8786483.2263999991</v>
      </c>
      <c r="M310" s="103">
        <v>2839090.16</v>
      </c>
      <c r="N310" s="103">
        <v>33702824.939999998</v>
      </c>
      <c r="O310" s="104">
        <f>Table1[[#This Row],[Qualified Property Amount Reported]]/Table1[[#This Row],[Qualified Property Amount Approved]]</f>
        <v>0.320669384142034</v>
      </c>
      <c r="P310" s="105">
        <v>1448143</v>
      </c>
      <c r="Q310" s="105">
        <v>11722722</v>
      </c>
      <c r="R310" s="105">
        <v>4384381</v>
      </c>
      <c r="S310" s="72">
        <v>282</v>
      </c>
      <c r="T310" s="72">
        <v>42</v>
      </c>
      <c r="U310" s="72" t="s">
        <v>37</v>
      </c>
      <c r="V310" s="89"/>
      <c r="W310" s="89"/>
      <c r="X310" s="89"/>
      <c r="Y310" s="108"/>
      <c r="Z310" s="72">
        <v>75</v>
      </c>
      <c r="AA310" s="72"/>
      <c r="AB310" s="72">
        <v>40</v>
      </c>
      <c r="AC310" s="89"/>
    </row>
    <row r="311" spans="1:29" ht="83.15" customHeight="1" x14ac:dyDescent="0.35">
      <c r="A311" s="73">
        <v>309</v>
      </c>
      <c r="B311" s="72" t="s">
        <v>1093</v>
      </c>
      <c r="C311" s="72">
        <v>2023</v>
      </c>
      <c r="D311" s="96">
        <v>45125</v>
      </c>
      <c r="E311" s="72" t="s">
        <v>248</v>
      </c>
      <c r="F311" s="72" t="s">
        <v>127</v>
      </c>
      <c r="G311" s="72" t="s">
        <v>64</v>
      </c>
      <c r="H311" s="72" t="s">
        <v>64</v>
      </c>
      <c r="I311" s="72" t="s">
        <v>237</v>
      </c>
      <c r="J311" s="72" t="s">
        <v>128</v>
      </c>
      <c r="K311" s="103">
        <v>30382973</v>
      </c>
      <c r="L311" s="105">
        <f>Table1[[#This Row],[Qualified Property Amount Approved]]*0.0836</f>
        <v>2540016.5427999999</v>
      </c>
      <c r="M311" s="103">
        <v>0</v>
      </c>
      <c r="N311" s="103">
        <v>0</v>
      </c>
      <c r="O311" s="104">
        <f>Table1[[#This Row],[Qualified Property Amount Reported]]/Table1[[#This Row],[Qualified Property Amount Approved]]</f>
        <v>0</v>
      </c>
      <c r="P311" s="105">
        <v>0</v>
      </c>
      <c r="Q311" s="105">
        <v>1914806</v>
      </c>
      <c r="R311" s="105">
        <v>-625210</v>
      </c>
      <c r="S311" s="72">
        <v>425</v>
      </c>
      <c r="T311" s="72">
        <v>13</v>
      </c>
      <c r="U311" s="72" t="s">
        <v>44</v>
      </c>
      <c r="V311" s="89"/>
      <c r="W311" s="89"/>
      <c r="X311" s="89"/>
      <c r="Y311" s="108"/>
      <c r="Z311" s="72">
        <v>24</v>
      </c>
      <c r="AA311" s="72"/>
      <c r="AB311" s="72">
        <v>10</v>
      </c>
      <c r="AC311" s="89"/>
    </row>
    <row r="312" spans="1:29" ht="83.15" customHeight="1" x14ac:dyDescent="0.35">
      <c r="A312" s="73">
        <v>310</v>
      </c>
      <c r="B312" s="73" t="s">
        <v>1070</v>
      </c>
      <c r="C312" s="73">
        <v>2023</v>
      </c>
      <c r="D312" s="153">
        <v>45125</v>
      </c>
      <c r="E312" s="73" t="s">
        <v>1071</v>
      </c>
      <c r="F312" s="73" t="s">
        <v>905</v>
      </c>
      <c r="G312" s="73" t="s">
        <v>1052</v>
      </c>
      <c r="H312" s="73" t="s">
        <v>1052</v>
      </c>
      <c r="I312" s="73" t="s">
        <v>237</v>
      </c>
      <c r="J312" s="73" t="s">
        <v>1072</v>
      </c>
      <c r="K312" s="141">
        <v>9632985</v>
      </c>
      <c r="L312" s="130">
        <f>Table1[[#This Row],[Qualified Property Amount Approved]]*0.0836</f>
        <v>805317.54599999997</v>
      </c>
      <c r="M312" s="127">
        <v>312941.63</v>
      </c>
      <c r="N312" s="127">
        <v>3718319.77</v>
      </c>
      <c r="O312" s="128">
        <f>Table1[[#This Row],[Qualified Property Amount Reported]]/Table1[[#This Row],[Qualified Property Amount Approved]]</f>
        <v>0.38599870860382324</v>
      </c>
      <c r="P312" s="136" t="s">
        <v>88</v>
      </c>
      <c r="Q312" s="136">
        <v>2048800</v>
      </c>
      <c r="R312" s="136">
        <v>1243482</v>
      </c>
      <c r="S312" s="145">
        <v>100</v>
      </c>
      <c r="T312" s="138">
        <v>5</v>
      </c>
      <c r="U312" s="74" t="s">
        <v>37</v>
      </c>
      <c r="V312" s="213"/>
      <c r="W312" s="41"/>
      <c r="X312" s="41"/>
      <c r="Y312" s="43"/>
      <c r="Z312" s="72">
        <v>15</v>
      </c>
      <c r="AA312" s="72"/>
      <c r="AB312" s="72">
        <v>3</v>
      </c>
      <c r="AC312" s="89"/>
    </row>
    <row r="313" spans="1:29" ht="83.15" customHeight="1" x14ac:dyDescent="0.35">
      <c r="A313" s="73">
        <v>311</v>
      </c>
      <c r="B313" s="72" t="s">
        <v>1079</v>
      </c>
      <c r="C313" s="72">
        <v>2023</v>
      </c>
      <c r="D313" s="96">
        <v>45125</v>
      </c>
      <c r="E313" s="72" t="s">
        <v>1080</v>
      </c>
      <c r="F313" s="72" t="s">
        <v>836</v>
      </c>
      <c r="G313" s="72" t="s">
        <v>469</v>
      </c>
      <c r="H313" s="72" t="s">
        <v>469</v>
      </c>
      <c r="I313" s="72" t="s">
        <v>42</v>
      </c>
      <c r="J313" s="72" t="s">
        <v>544</v>
      </c>
      <c r="K313" s="103">
        <v>119617224.88</v>
      </c>
      <c r="L313" s="105">
        <f>Table1[[#This Row],[Qualified Property Amount Approved]]*0.0836</f>
        <v>9999999.9999679998</v>
      </c>
      <c r="M313" s="103">
        <v>0</v>
      </c>
      <c r="N313" s="103">
        <v>0</v>
      </c>
      <c r="O313" s="104">
        <f>Table1[[#This Row],[Qualified Property Amount Reported]]/Table1[[#This Row],[Qualified Property Amount Approved]]</f>
        <v>0</v>
      </c>
      <c r="P313" s="105">
        <v>6304113</v>
      </c>
      <c r="Q313" s="105">
        <v>18440965</v>
      </c>
      <c r="R313" s="105">
        <v>14745078</v>
      </c>
      <c r="S313" s="72">
        <v>205</v>
      </c>
      <c r="T313" s="72">
        <v>35</v>
      </c>
      <c r="U313" s="72" t="s">
        <v>37</v>
      </c>
      <c r="V313" s="89"/>
      <c r="W313" s="89"/>
      <c r="X313" s="89"/>
      <c r="Y313" s="108"/>
      <c r="Z313" s="72">
        <v>15</v>
      </c>
      <c r="AA313" s="72"/>
      <c r="AB313" s="72">
        <v>7</v>
      </c>
      <c r="AC313" s="89"/>
    </row>
    <row r="314" spans="1:29" ht="78" customHeight="1" x14ac:dyDescent="0.35">
      <c r="A314" s="73">
        <v>312</v>
      </c>
      <c r="B314" s="72" t="s">
        <v>1073</v>
      </c>
      <c r="C314" s="72">
        <v>2023</v>
      </c>
      <c r="D314" s="96">
        <v>45125</v>
      </c>
      <c r="E314" s="72" t="s">
        <v>1077</v>
      </c>
      <c r="F314" s="72" t="s">
        <v>506</v>
      </c>
      <c r="G314" s="72" t="s">
        <v>103</v>
      </c>
      <c r="H314" s="72" t="s">
        <v>103</v>
      </c>
      <c r="I314" s="72" t="s">
        <v>237</v>
      </c>
      <c r="J314" s="72" t="s">
        <v>1078</v>
      </c>
      <c r="K314" s="103">
        <v>5232013</v>
      </c>
      <c r="L314" s="105">
        <f>Table1[[#This Row],[Qualified Property Amount Approved]]*0.0836</f>
        <v>437396.28679999994</v>
      </c>
      <c r="M314" s="103">
        <v>284617.34999999998</v>
      </c>
      <c r="N314" s="103">
        <v>3397408.81</v>
      </c>
      <c r="O314" s="104">
        <f>Table1[[#This Row],[Qualified Property Amount Reported]]/Table1[[#This Row],[Qualified Property Amount Approved]]</f>
        <v>0.64935022332704451</v>
      </c>
      <c r="P314" s="105">
        <v>0</v>
      </c>
      <c r="Q314" s="105">
        <v>404682</v>
      </c>
      <c r="R314" s="105">
        <v>-32714</v>
      </c>
      <c r="S314" s="72">
        <v>67</v>
      </c>
      <c r="T314" s="72">
        <v>23</v>
      </c>
      <c r="U314" s="72" t="s">
        <v>37</v>
      </c>
      <c r="V314" s="89"/>
      <c r="W314" s="89"/>
      <c r="X314" s="89"/>
      <c r="Y314" s="108"/>
      <c r="Z314" s="72">
        <v>13</v>
      </c>
      <c r="AA314" s="72"/>
      <c r="AB314" s="72">
        <v>5</v>
      </c>
      <c r="AC314" s="89"/>
    </row>
    <row r="315" spans="1:29" ht="83.15" customHeight="1" x14ac:dyDescent="0.35">
      <c r="A315" s="73">
        <v>313</v>
      </c>
      <c r="B315" s="72" t="s">
        <v>1087</v>
      </c>
      <c r="C315" s="72">
        <v>2023</v>
      </c>
      <c r="D315" s="96">
        <v>45125</v>
      </c>
      <c r="E315" s="72" t="s">
        <v>1088</v>
      </c>
      <c r="F315" s="72" t="s">
        <v>955</v>
      </c>
      <c r="G315" s="72" t="s">
        <v>73</v>
      </c>
      <c r="H315" s="72" t="s">
        <v>73</v>
      </c>
      <c r="I315" s="72" t="s">
        <v>237</v>
      </c>
      <c r="J315" s="72" t="s">
        <v>956</v>
      </c>
      <c r="K315" s="141">
        <v>179425837.31999999</v>
      </c>
      <c r="L315" s="105">
        <f>Table1[[#This Row],[Qualified Property Amount Approved]]*0.0836</f>
        <v>14999999.999951998</v>
      </c>
      <c r="M315" s="103">
        <v>0</v>
      </c>
      <c r="N315" s="103">
        <v>0</v>
      </c>
      <c r="O315" s="104">
        <f>Table1[[#This Row],[Qualified Property Amount Reported]]/Table1[[#This Row],[Qualified Property Amount Approved]]</f>
        <v>0</v>
      </c>
      <c r="P315" s="136" t="s">
        <v>88</v>
      </c>
      <c r="Q315" s="136">
        <v>36117257</v>
      </c>
      <c r="R315" s="136">
        <v>21117257</v>
      </c>
      <c r="S315" s="146">
        <v>321</v>
      </c>
      <c r="T315" s="146">
        <v>27</v>
      </c>
      <c r="U315" s="72" t="s">
        <v>37</v>
      </c>
      <c r="V315" s="89"/>
      <c r="W315" s="89"/>
      <c r="X315" s="89"/>
      <c r="Y315" s="108"/>
      <c r="Z315" s="72">
        <v>36</v>
      </c>
      <c r="AA315" s="72"/>
      <c r="AB315" s="72">
        <v>18</v>
      </c>
      <c r="AC315" s="89"/>
    </row>
    <row r="316" spans="1:29" ht="94" customHeight="1" x14ac:dyDescent="0.35">
      <c r="A316" s="73">
        <v>314</v>
      </c>
      <c r="B316" s="72" t="s">
        <v>1066</v>
      </c>
      <c r="C316" s="72">
        <v>2023</v>
      </c>
      <c r="D316" s="96">
        <v>45125</v>
      </c>
      <c r="E316" s="72" t="s">
        <v>1067</v>
      </c>
      <c r="F316" s="72" t="s">
        <v>1068</v>
      </c>
      <c r="G316" s="76" t="s">
        <v>55</v>
      </c>
      <c r="H316" s="72" t="s">
        <v>1069</v>
      </c>
      <c r="I316" s="72" t="s">
        <v>237</v>
      </c>
      <c r="J316" s="72" t="s">
        <v>698</v>
      </c>
      <c r="K316" s="103">
        <v>23400000</v>
      </c>
      <c r="L316" s="105">
        <f>Table1[[#This Row],[Qualified Property Amount Approved]]*0.0836</f>
        <v>1956239.9999999998</v>
      </c>
      <c r="M316" s="103">
        <v>1596586.67</v>
      </c>
      <c r="N316" s="103">
        <v>18916903.670000002</v>
      </c>
      <c r="O316" s="104">
        <f>Table1[[#This Row],[Qualified Property Amount Reported]]/Table1[[#This Row],[Qualified Property Amount Approved]]</f>
        <v>0.80841468675213679</v>
      </c>
      <c r="P316" s="105" t="s">
        <v>88</v>
      </c>
      <c r="Q316" s="105">
        <v>13617963</v>
      </c>
      <c r="R316" s="105">
        <v>11661723</v>
      </c>
      <c r="S316" s="72">
        <v>3392</v>
      </c>
      <c r="T316" s="72">
        <v>40</v>
      </c>
      <c r="U316" s="72" t="s">
        <v>37</v>
      </c>
      <c r="V316" s="89"/>
      <c r="W316" s="89"/>
      <c r="X316" s="89"/>
      <c r="Y316" s="108"/>
      <c r="Z316" s="72">
        <v>26</v>
      </c>
      <c r="AA316" s="72"/>
      <c r="AB316" s="72">
        <v>13</v>
      </c>
      <c r="AC316" s="89"/>
    </row>
    <row r="317" spans="1:29" ht="83.15" customHeight="1" x14ac:dyDescent="0.35">
      <c r="A317" s="73">
        <v>315</v>
      </c>
      <c r="B317" s="72" t="s">
        <v>1054</v>
      </c>
      <c r="C317" s="72">
        <v>2023</v>
      </c>
      <c r="D317" s="96">
        <v>45125</v>
      </c>
      <c r="E317" s="72" t="s">
        <v>1055</v>
      </c>
      <c r="F317" s="72" t="s">
        <v>1056</v>
      </c>
      <c r="G317" s="72" t="s">
        <v>1056</v>
      </c>
      <c r="H317" s="72" t="s">
        <v>1056</v>
      </c>
      <c r="I317" s="72" t="s">
        <v>42</v>
      </c>
      <c r="J317" s="72" t="s">
        <v>138</v>
      </c>
      <c r="K317" s="103">
        <v>18970000</v>
      </c>
      <c r="L317" s="105">
        <f>Table1[[#This Row],[Qualified Property Amount Approved]]*0.0836</f>
        <v>1585891.9999999998</v>
      </c>
      <c r="M317" s="103">
        <v>0</v>
      </c>
      <c r="N317" s="103">
        <v>0</v>
      </c>
      <c r="O317" s="104">
        <f>Table1[[#This Row],[Qualified Property Amount Reported]]/Table1[[#This Row],[Qualified Property Amount Approved]]</f>
        <v>0</v>
      </c>
      <c r="P317" s="105">
        <v>3544953</v>
      </c>
      <c r="Q317" s="105">
        <v>1858583</v>
      </c>
      <c r="R317" s="105">
        <v>3817643</v>
      </c>
      <c r="S317" s="72">
        <v>15</v>
      </c>
      <c r="T317" s="72">
        <v>2</v>
      </c>
      <c r="U317" s="72" t="s">
        <v>37</v>
      </c>
      <c r="V317" s="89"/>
      <c r="W317" s="89"/>
      <c r="X317" s="89"/>
      <c r="Y317" s="108"/>
      <c r="Z317" s="72">
        <v>8</v>
      </c>
      <c r="AA317" s="72"/>
      <c r="AB317" s="72">
        <v>4</v>
      </c>
      <c r="AC317" s="89"/>
    </row>
    <row r="318" spans="1:29" ht="81" customHeight="1" x14ac:dyDescent="0.35">
      <c r="A318" s="73">
        <v>316</v>
      </c>
      <c r="B318" s="73" t="s">
        <v>1094</v>
      </c>
      <c r="C318" s="73">
        <v>2023</v>
      </c>
      <c r="D318" s="153">
        <v>45125</v>
      </c>
      <c r="E318" s="73" t="s">
        <v>1095</v>
      </c>
      <c r="F318" s="73" t="s">
        <v>468</v>
      </c>
      <c r="G318" s="73" t="s">
        <v>1052</v>
      </c>
      <c r="H318" s="73" t="s">
        <v>1052</v>
      </c>
      <c r="I318" s="73" t="s">
        <v>237</v>
      </c>
      <c r="J318" s="73" t="s">
        <v>1096</v>
      </c>
      <c r="K318" s="141">
        <v>5300000</v>
      </c>
      <c r="L318" s="130">
        <f>Table1[[#This Row],[Qualified Property Amount Approved]]*0.0836</f>
        <v>443079.99999999994</v>
      </c>
      <c r="M318" s="127">
        <v>0</v>
      </c>
      <c r="N318" s="127">
        <v>0</v>
      </c>
      <c r="O318" s="128">
        <f>Table1[[#This Row],[Qualified Property Amount Reported]]/Table1[[#This Row],[Qualified Property Amount Approved]]</f>
        <v>0</v>
      </c>
      <c r="P318" s="136" t="s">
        <v>88</v>
      </c>
      <c r="Q318" s="136">
        <v>375485</v>
      </c>
      <c r="R318" s="136">
        <v>-67595</v>
      </c>
      <c r="S318" s="145">
        <v>15</v>
      </c>
      <c r="T318" s="138">
        <v>2</v>
      </c>
      <c r="U318" s="74" t="s">
        <v>37</v>
      </c>
      <c r="V318" s="213"/>
      <c r="W318" s="41"/>
      <c r="X318" s="41"/>
      <c r="Y318" s="43"/>
      <c r="Z318" s="72">
        <v>14</v>
      </c>
      <c r="AA318" s="72"/>
      <c r="AB318" s="72">
        <v>9</v>
      </c>
      <c r="AC318" s="89"/>
    </row>
    <row r="319" spans="1:29" ht="83.15" customHeight="1" x14ac:dyDescent="0.35">
      <c r="A319" s="73">
        <v>317</v>
      </c>
      <c r="B319" s="72" t="s">
        <v>1024</v>
      </c>
      <c r="C319" s="72">
        <v>2023</v>
      </c>
      <c r="D319" s="96">
        <v>45125</v>
      </c>
      <c r="E319" s="72" t="s">
        <v>1025</v>
      </c>
      <c r="F319" s="72" t="s">
        <v>338</v>
      </c>
      <c r="G319" s="72" t="s">
        <v>41</v>
      </c>
      <c r="H319" s="72" t="s">
        <v>41</v>
      </c>
      <c r="I319" s="72" t="s">
        <v>237</v>
      </c>
      <c r="J319" s="72" t="s">
        <v>1026</v>
      </c>
      <c r="K319" s="103">
        <v>17949389</v>
      </c>
      <c r="L319" s="105">
        <f>Table1[[#This Row],[Qualified Property Amount Approved]]*0.0836</f>
        <v>1500568.9203999999</v>
      </c>
      <c r="M319" s="103">
        <v>0</v>
      </c>
      <c r="N319" s="103">
        <v>0</v>
      </c>
      <c r="O319" s="104">
        <f>Table1[[#This Row],[Qualified Property Amount Reported]]/Table1[[#This Row],[Qualified Property Amount Approved]]</f>
        <v>0</v>
      </c>
      <c r="P319" s="105">
        <v>0</v>
      </c>
      <c r="Q319" s="105">
        <v>2631420</v>
      </c>
      <c r="R319" s="105">
        <v>1130851</v>
      </c>
      <c r="S319" s="72">
        <v>244</v>
      </c>
      <c r="T319" s="72">
        <v>16</v>
      </c>
      <c r="U319" s="72" t="s">
        <v>44</v>
      </c>
      <c r="V319" s="89"/>
      <c r="W319" s="89"/>
      <c r="X319" s="89"/>
      <c r="Y319" s="108"/>
      <c r="Z319" s="72">
        <v>72</v>
      </c>
      <c r="AA319" s="72"/>
      <c r="AB319" s="72">
        <v>36</v>
      </c>
      <c r="AC319" s="89"/>
    </row>
    <row r="320" spans="1:29" ht="83.25" customHeight="1" x14ac:dyDescent="0.35">
      <c r="A320" s="73">
        <v>318</v>
      </c>
      <c r="B320" s="73" t="s">
        <v>1005</v>
      </c>
      <c r="C320" s="73">
        <v>2023</v>
      </c>
      <c r="D320" s="153">
        <v>45125</v>
      </c>
      <c r="E320" s="73" t="s">
        <v>1006</v>
      </c>
      <c r="F320" s="73" t="s">
        <v>433</v>
      </c>
      <c r="G320" s="73" t="s">
        <v>1007</v>
      </c>
      <c r="H320" s="73" t="s">
        <v>1007</v>
      </c>
      <c r="I320" s="73" t="s">
        <v>42</v>
      </c>
      <c r="J320" s="73" t="s">
        <v>138</v>
      </c>
      <c r="K320" s="141">
        <v>6277500</v>
      </c>
      <c r="L320" s="130">
        <f>Table1[[#This Row],[Qualified Property Amount Approved]]*0.0836</f>
        <v>524799</v>
      </c>
      <c r="M320" s="127">
        <v>0</v>
      </c>
      <c r="N320" s="127">
        <v>0</v>
      </c>
      <c r="O320" s="128">
        <f>Table1[[#This Row],[Qualified Property Amount Reported]]/Table1[[#This Row],[Qualified Property Amount Approved]]</f>
        <v>0</v>
      </c>
      <c r="P320" s="136">
        <v>659056</v>
      </c>
      <c r="Q320" s="136">
        <v>394638</v>
      </c>
      <c r="R320" s="136">
        <v>528895</v>
      </c>
      <c r="S320" s="145">
        <v>46</v>
      </c>
      <c r="T320" s="138">
        <v>2</v>
      </c>
      <c r="U320" s="74" t="s">
        <v>37</v>
      </c>
      <c r="V320" s="213"/>
      <c r="W320" s="41"/>
      <c r="X320" s="41"/>
      <c r="Y320" s="43"/>
      <c r="Z320" s="72">
        <v>8</v>
      </c>
      <c r="AA320" s="72"/>
      <c r="AB320" s="72">
        <v>4</v>
      </c>
      <c r="AC320" s="89"/>
    </row>
    <row r="321" spans="1:31" ht="174" customHeight="1" x14ac:dyDescent="0.35">
      <c r="A321" s="73">
        <v>319</v>
      </c>
      <c r="B321" s="73" t="s">
        <v>1027</v>
      </c>
      <c r="C321" s="73">
        <v>2023</v>
      </c>
      <c r="D321" s="153">
        <v>45272</v>
      </c>
      <c r="E321" s="72" t="s">
        <v>707</v>
      </c>
      <c r="F321" s="73" t="s">
        <v>1028</v>
      </c>
      <c r="G321" s="72" t="s">
        <v>123</v>
      </c>
      <c r="H321" s="73" t="s">
        <v>1029</v>
      </c>
      <c r="I321" s="73" t="s">
        <v>237</v>
      </c>
      <c r="J321" s="73" t="s">
        <v>287</v>
      </c>
      <c r="K321" s="141">
        <v>47184041.920000002</v>
      </c>
      <c r="L321" s="130">
        <f>Table1[[#This Row],[Qualified Property Amount Approved]]*0.0836</f>
        <v>3944585.9045119998</v>
      </c>
      <c r="M321" s="127">
        <v>3620142.49</v>
      </c>
      <c r="N321" s="127">
        <v>42892683.520000003</v>
      </c>
      <c r="O321" s="128">
        <f>Table1[[#This Row],[Qualified Property Amount Reported]]/Table1[[#This Row],[Qualified Property Amount Approved]]</f>
        <v>0.90905064031445315</v>
      </c>
      <c r="P321" s="136" t="s">
        <v>88</v>
      </c>
      <c r="Q321" s="136">
        <v>4624364</v>
      </c>
      <c r="R321" s="136">
        <v>679778</v>
      </c>
      <c r="S321" s="145">
        <v>1625</v>
      </c>
      <c r="T321" s="138">
        <v>26</v>
      </c>
      <c r="U321" s="77" t="s">
        <v>37</v>
      </c>
      <c r="V321" s="213"/>
      <c r="W321" s="41"/>
      <c r="X321" s="41"/>
      <c r="Y321" s="43"/>
      <c r="Z321" s="72">
        <v>39</v>
      </c>
      <c r="AA321" s="72">
        <v>40</v>
      </c>
      <c r="AB321" s="72">
        <v>21</v>
      </c>
      <c r="AC321" s="71">
        <v>27</v>
      </c>
    </row>
    <row r="322" spans="1:31" ht="83.15" customHeight="1" x14ac:dyDescent="0.35">
      <c r="A322" s="73">
        <v>320</v>
      </c>
      <c r="B322" s="73" t="s">
        <v>1089</v>
      </c>
      <c r="C322" s="73">
        <v>2023</v>
      </c>
      <c r="D322" s="96">
        <v>45188</v>
      </c>
      <c r="E322" s="98" t="s">
        <v>1090</v>
      </c>
      <c r="F322" s="73" t="s">
        <v>1091</v>
      </c>
      <c r="G322" s="73" t="s">
        <v>116</v>
      </c>
      <c r="H322" s="73" t="s">
        <v>116</v>
      </c>
      <c r="I322" s="156" t="s">
        <v>35</v>
      </c>
      <c r="J322" s="73" t="s">
        <v>1092</v>
      </c>
      <c r="K322" s="141">
        <v>40462000</v>
      </c>
      <c r="L322" s="130">
        <f>Table1[[#This Row],[Qualified Property Amount Approved]]*0.0836</f>
        <v>3382623.1999999997</v>
      </c>
      <c r="M322" s="127">
        <v>1806516.3</v>
      </c>
      <c r="N322" s="127">
        <v>21555577.940000001</v>
      </c>
      <c r="O322" s="128">
        <f>Table1[[#This Row],[Qualified Property Amount Reported]]/Table1[[#This Row],[Qualified Property Amount Approved]]</f>
        <v>0.53273634372991951</v>
      </c>
      <c r="P322" s="136">
        <v>2869924</v>
      </c>
      <c r="Q322" s="136">
        <v>3579486</v>
      </c>
      <c r="R322" s="136">
        <v>3066787</v>
      </c>
      <c r="S322" s="145">
        <v>91</v>
      </c>
      <c r="T322" s="138">
        <v>8</v>
      </c>
      <c r="U322" s="77" t="s">
        <v>37</v>
      </c>
      <c r="V322" s="172"/>
      <c r="W322" s="41"/>
      <c r="X322" s="41"/>
      <c r="Y322" s="43"/>
      <c r="Z322" s="72">
        <v>77</v>
      </c>
      <c r="AA322" s="72"/>
      <c r="AB322" s="72">
        <v>38</v>
      </c>
      <c r="AC322" s="89"/>
    </row>
    <row r="323" spans="1:31" ht="83.15" customHeight="1" x14ac:dyDescent="0.35">
      <c r="A323" s="73">
        <v>321</v>
      </c>
      <c r="B323" s="73" t="s">
        <v>1050</v>
      </c>
      <c r="C323" s="73">
        <v>2023</v>
      </c>
      <c r="D323" s="96">
        <v>45188</v>
      </c>
      <c r="E323" s="72" t="s">
        <v>1051</v>
      </c>
      <c r="F323" s="73" t="s">
        <v>468</v>
      </c>
      <c r="G323" s="73" t="s">
        <v>1052</v>
      </c>
      <c r="H323" s="73" t="s">
        <v>1052</v>
      </c>
      <c r="I323" s="73" t="s">
        <v>42</v>
      </c>
      <c r="J323" s="72" t="s">
        <v>544</v>
      </c>
      <c r="K323" s="141">
        <v>29824330</v>
      </c>
      <c r="L323" s="130">
        <f>Table1[[#This Row],[Qualified Property Amount Approved]]*0.0836</f>
        <v>2493313.9879999999</v>
      </c>
      <c r="M323" s="127">
        <v>40983.22</v>
      </c>
      <c r="N323" s="127">
        <v>490229.85</v>
      </c>
      <c r="O323" s="128">
        <f>Table1[[#This Row],[Qualified Property Amount Reported]]/Table1[[#This Row],[Qualified Property Amount Approved]]</f>
        <v>1.6437246033691285E-2</v>
      </c>
      <c r="P323" s="136">
        <v>988956</v>
      </c>
      <c r="Q323" s="136">
        <v>3942171</v>
      </c>
      <c r="R323" s="136">
        <v>2437813</v>
      </c>
      <c r="S323" s="145">
        <v>35</v>
      </c>
      <c r="T323" s="138">
        <v>4</v>
      </c>
      <c r="U323" s="77" t="s">
        <v>37</v>
      </c>
      <c r="V323" s="172"/>
      <c r="W323" s="41"/>
      <c r="X323" s="41"/>
      <c r="Y323" s="43"/>
      <c r="Z323" s="72">
        <v>14</v>
      </c>
      <c r="AA323" s="72"/>
      <c r="AB323" s="72" t="s">
        <v>1053</v>
      </c>
      <c r="AC323" s="89"/>
    </row>
    <row r="324" spans="1:31" ht="83.15" customHeight="1" x14ac:dyDescent="0.35">
      <c r="A324" s="73">
        <v>322</v>
      </c>
      <c r="B324" s="72" t="s">
        <v>1019</v>
      </c>
      <c r="C324" s="72">
        <v>2023</v>
      </c>
      <c r="D324" s="96">
        <v>45125</v>
      </c>
      <c r="E324" s="72" t="s">
        <v>815</v>
      </c>
      <c r="F324" s="72" t="s">
        <v>295</v>
      </c>
      <c r="G324" s="72" t="s">
        <v>295</v>
      </c>
      <c r="H324" s="72" t="s">
        <v>295</v>
      </c>
      <c r="I324" s="72" t="s">
        <v>42</v>
      </c>
      <c r="J324" s="72" t="s">
        <v>646</v>
      </c>
      <c r="K324" s="103">
        <v>7395283</v>
      </c>
      <c r="L324" s="130">
        <f>Table1[[#This Row],[Qualified Property Amount Approved]]*0.0836</f>
        <v>618245.65879999998</v>
      </c>
      <c r="M324" s="103">
        <v>592700.05000000005</v>
      </c>
      <c r="N324" s="103">
        <v>7073363.75</v>
      </c>
      <c r="O324" s="104">
        <f>Table1[[#This Row],[Qualified Property Amount Reported]]/Table1[[#This Row],[Qualified Property Amount Approved]]</f>
        <v>0.95646965099239611</v>
      </c>
      <c r="P324" s="105">
        <v>506138</v>
      </c>
      <c r="Q324" s="105">
        <v>1349080</v>
      </c>
      <c r="R324" s="105">
        <v>1236972</v>
      </c>
      <c r="S324" s="72">
        <v>37</v>
      </c>
      <c r="T324" s="72">
        <v>4</v>
      </c>
      <c r="U324" s="72" t="s">
        <v>37</v>
      </c>
      <c r="V324" s="89"/>
      <c r="W324" s="89"/>
      <c r="X324" s="89"/>
      <c r="Y324" s="108"/>
      <c r="Z324" s="72">
        <v>27</v>
      </c>
      <c r="AA324" s="72"/>
      <c r="AB324" s="72">
        <v>14</v>
      </c>
      <c r="AC324" s="89"/>
    </row>
    <row r="325" spans="1:31" ht="83.15" customHeight="1" x14ac:dyDescent="0.35">
      <c r="A325" s="73">
        <v>323</v>
      </c>
      <c r="B325" s="72" t="s">
        <v>1061</v>
      </c>
      <c r="C325" s="72">
        <v>2023</v>
      </c>
      <c r="D325" s="96">
        <v>45125</v>
      </c>
      <c r="E325" s="72" t="s">
        <v>729</v>
      </c>
      <c r="F325" s="72" t="s">
        <v>1062</v>
      </c>
      <c r="G325" s="72" t="s">
        <v>147</v>
      </c>
      <c r="H325" s="72" t="s">
        <v>1063</v>
      </c>
      <c r="I325" s="72" t="s">
        <v>237</v>
      </c>
      <c r="J325" s="72" t="s">
        <v>731</v>
      </c>
      <c r="K325" s="103">
        <v>23850000</v>
      </c>
      <c r="L325" s="105">
        <f>Table1[[#This Row],[Qualified Property Amount Approved]]*0.0836</f>
        <v>1993859.9999999998</v>
      </c>
      <c r="M325" s="103">
        <v>60407.01</v>
      </c>
      <c r="N325" s="103">
        <v>717702.26</v>
      </c>
      <c r="O325" s="128">
        <f>Table1[[#This Row],[Qualified Property Amount Reported]]/Table1[[#This Row],[Qualified Property Amount Approved]]</f>
        <v>3.0092337945492664E-2</v>
      </c>
      <c r="P325" s="72" t="s">
        <v>88</v>
      </c>
      <c r="Q325" s="72">
        <v>9531440</v>
      </c>
      <c r="R325" s="72">
        <v>7537580</v>
      </c>
      <c r="S325" s="72">
        <v>300</v>
      </c>
      <c r="T325" s="72">
        <v>8</v>
      </c>
      <c r="U325" s="72" t="s">
        <v>37</v>
      </c>
      <c r="V325" s="89"/>
      <c r="W325" s="89"/>
      <c r="X325" s="89"/>
      <c r="Y325" s="108"/>
      <c r="Z325" s="72">
        <v>33</v>
      </c>
      <c r="AA325" s="72">
        <v>27</v>
      </c>
      <c r="AB325" s="72">
        <v>16</v>
      </c>
      <c r="AC325" s="71">
        <v>14</v>
      </c>
      <c r="AE325" s="24"/>
    </row>
    <row r="326" spans="1:31" ht="83.15" customHeight="1" x14ac:dyDescent="0.35">
      <c r="A326" s="73">
        <v>324</v>
      </c>
      <c r="B326" s="72" t="s">
        <v>1046</v>
      </c>
      <c r="C326" s="72">
        <v>2023</v>
      </c>
      <c r="D326" s="96">
        <v>45188</v>
      </c>
      <c r="E326" s="72" t="s">
        <v>1047</v>
      </c>
      <c r="F326" s="72" t="s">
        <v>1048</v>
      </c>
      <c r="G326" s="72" t="s">
        <v>123</v>
      </c>
      <c r="H326" s="72" t="s">
        <v>1049</v>
      </c>
      <c r="I326" s="72" t="s">
        <v>383</v>
      </c>
      <c r="J326" s="72" t="s">
        <v>388</v>
      </c>
      <c r="K326" s="103">
        <v>7881900</v>
      </c>
      <c r="L326" s="130">
        <f>Table1[[#This Row],[Qualified Property Amount Approved]]*0.0836</f>
        <v>658926.84</v>
      </c>
      <c r="M326" s="103">
        <v>350054.25</v>
      </c>
      <c r="N326" s="103">
        <v>4147562.2</v>
      </c>
      <c r="O326" s="104">
        <f>Table1[[#This Row],[Qualified Property Amount Reported]]/Table1[[#This Row],[Qualified Property Amount Approved]]</f>
        <v>0.52621350182062698</v>
      </c>
      <c r="P326" s="105">
        <v>65105</v>
      </c>
      <c r="Q326" s="105">
        <v>906311</v>
      </c>
      <c r="R326" s="105">
        <v>312489</v>
      </c>
      <c r="S326" s="72">
        <v>49</v>
      </c>
      <c r="T326" s="72">
        <v>2</v>
      </c>
      <c r="U326" s="72" t="s">
        <v>37</v>
      </c>
      <c r="V326" s="89"/>
      <c r="W326" s="89"/>
      <c r="X326" s="89"/>
      <c r="Y326" s="108"/>
      <c r="Z326" s="72">
        <v>64</v>
      </c>
      <c r="AA326" s="72"/>
      <c r="AB326" s="72">
        <v>30</v>
      </c>
      <c r="AC326" s="89"/>
    </row>
    <row r="327" spans="1:31" ht="83.15" customHeight="1" x14ac:dyDescent="0.35">
      <c r="A327" s="73">
        <v>325</v>
      </c>
      <c r="B327" s="73" t="s">
        <v>1100</v>
      </c>
      <c r="C327" s="73">
        <v>2023</v>
      </c>
      <c r="D327" s="96">
        <v>45188</v>
      </c>
      <c r="E327" s="98" t="s">
        <v>1101</v>
      </c>
      <c r="F327" s="73" t="s">
        <v>370</v>
      </c>
      <c r="G327" s="73" t="s">
        <v>1102</v>
      </c>
      <c r="H327" s="73" t="s">
        <v>1102</v>
      </c>
      <c r="I327" s="156" t="s">
        <v>42</v>
      </c>
      <c r="J327" s="72" t="s">
        <v>544</v>
      </c>
      <c r="K327" s="141">
        <v>15827466</v>
      </c>
      <c r="L327" s="130">
        <f>Table1[[#This Row],[Qualified Property Amount Approved]]*0.0836</f>
        <v>1323176.1575999998</v>
      </c>
      <c r="M327" s="127">
        <v>119676.95</v>
      </c>
      <c r="N327" s="127">
        <v>1424725.81</v>
      </c>
      <c r="O327" s="128">
        <f>Table1[[#This Row],[Qualified Property Amount Reported]]/Table1[[#This Row],[Qualified Property Amount Approved]]</f>
        <v>9.0016039838594505E-2</v>
      </c>
      <c r="P327" s="136">
        <v>332239</v>
      </c>
      <c r="Q327" s="136">
        <v>3107826</v>
      </c>
      <c r="R327" s="136">
        <v>2116889</v>
      </c>
      <c r="S327" s="138">
        <v>46</v>
      </c>
      <c r="T327" s="138">
        <v>5</v>
      </c>
      <c r="U327" s="77" t="s">
        <v>37</v>
      </c>
      <c r="V327" s="172"/>
      <c r="W327" s="41"/>
      <c r="X327" s="41"/>
      <c r="Y327" s="43"/>
      <c r="Z327" s="72">
        <v>54</v>
      </c>
      <c r="AA327" s="72"/>
      <c r="AB327" s="72">
        <v>26</v>
      </c>
      <c r="AC327" s="89"/>
    </row>
    <row r="328" spans="1:31" ht="83.15" customHeight="1" x14ac:dyDescent="0.35">
      <c r="A328" s="73">
        <v>326</v>
      </c>
      <c r="B328" s="193" t="s">
        <v>1008</v>
      </c>
      <c r="C328" s="73">
        <v>2023</v>
      </c>
      <c r="D328" s="159">
        <v>45188</v>
      </c>
      <c r="E328" s="72" t="s">
        <v>299</v>
      </c>
      <c r="F328" s="73" t="s">
        <v>1009</v>
      </c>
      <c r="G328" s="73" t="s">
        <v>1010</v>
      </c>
      <c r="H328" s="73" t="s">
        <v>1010</v>
      </c>
      <c r="I328" s="73" t="s">
        <v>42</v>
      </c>
      <c r="J328" s="73" t="s">
        <v>43</v>
      </c>
      <c r="K328" s="141">
        <v>53807523</v>
      </c>
      <c r="L328" s="130">
        <f>Table1[[#This Row],[Qualified Property Amount Approved]]*0.0836</f>
        <v>4498308.9227999998</v>
      </c>
      <c r="M328" s="127">
        <v>3980845.17</v>
      </c>
      <c r="N328" s="127">
        <v>47385881.460000001</v>
      </c>
      <c r="O328" s="128">
        <f>Table1[[#This Row],[Qualified Property Amount Reported]]/Table1[[#This Row],[Qualified Property Amount Approved]]</f>
        <v>0.88065532137578606</v>
      </c>
      <c r="P328" s="136">
        <v>6581039</v>
      </c>
      <c r="Q328" s="136">
        <v>7406912</v>
      </c>
      <c r="R328" s="136">
        <v>9489642</v>
      </c>
      <c r="S328" s="145">
        <v>41</v>
      </c>
      <c r="T328" s="138">
        <v>4</v>
      </c>
      <c r="U328" s="77" t="s">
        <v>37</v>
      </c>
      <c r="V328" s="176" t="s">
        <v>1011</v>
      </c>
      <c r="W328" s="41"/>
      <c r="X328" s="41"/>
      <c r="Y328" s="43"/>
      <c r="Z328" s="72">
        <v>42</v>
      </c>
      <c r="AA328" s="72"/>
      <c r="AB328" s="72">
        <v>13</v>
      </c>
      <c r="AC328" s="89"/>
    </row>
    <row r="329" spans="1:31" ht="83.15" customHeight="1" x14ac:dyDescent="0.35">
      <c r="A329" s="73">
        <v>327</v>
      </c>
      <c r="B329" s="72" t="s">
        <v>1166</v>
      </c>
      <c r="C329" s="73">
        <v>2024</v>
      </c>
      <c r="D329" s="155">
        <v>45552</v>
      </c>
      <c r="E329" s="72" t="s">
        <v>1167</v>
      </c>
      <c r="F329" s="72" t="s">
        <v>1168</v>
      </c>
      <c r="G329" s="72" t="s">
        <v>266</v>
      </c>
      <c r="H329" s="72" t="s">
        <v>266</v>
      </c>
      <c r="I329" s="72" t="s">
        <v>237</v>
      </c>
      <c r="J329" s="72" t="s">
        <v>956</v>
      </c>
      <c r="K329" s="126">
        <v>11473423</v>
      </c>
      <c r="L329" s="130">
        <v>968357</v>
      </c>
      <c r="M329" s="127">
        <v>0</v>
      </c>
      <c r="N329" s="127">
        <v>0</v>
      </c>
      <c r="O329" s="128">
        <f>Table1[[#This Row],[Qualified Property Amount Reported]]/Table1[[#This Row],[Qualified Property Amount Approved]]</f>
        <v>0</v>
      </c>
      <c r="P329" s="178" t="s">
        <v>88</v>
      </c>
      <c r="Q329" s="130">
        <v>766533</v>
      </c>
      <c r="R329" s="144">
        <v>-201823</v>
      </c>
      <c r="S329" s="188">
        <v>70</v>
      </c>
      <c r="T329" s="137">
        <v>4</v>
      </c>
      <c r="U329" s="77" t="s">
        <v>37</v>
      </c>
      <c r="V329" s="172"/>
      <c r="W329" s="41"/>
      <c r="X329" s="41"/>
      <c r="Y329" s="43"/>
      <c r="Z329" s="72">
        <v>34</v>
      </c>
      <c r="AA329" s="72"/>
      <c r="AB329" s="72">
        <v>19</v>
      </c>
      <c r="AC329" s="89"/>
    </row>
    <row r="330" spans="1:31" ht="83.15" customHeight="1" x14ac:dyDescent="0.35">
      <c r="A330" s="73">
        <v>328</v>
      </c>
      <c r="B330" s="72" t="s">
        <v>1117</v>
      </c>
      <c r="C330" s="73">
        <v>2024</v>
      </c>
      <c r="D330" s="160">
        <v>45489</v>
      </c>
      <c r="E330" s="72" t="s">
        <v>1118</v>
      </c>
      <c r="F330" s="72" t="s">
        <v>1091</v>
      </c>
      <c r="G330" s="72" t="s">
        <v>116</v>
      </c>
      <c r="H330" s="72" t="s">
        <v>116</v>
      </c>
      <c r="I330" s="72" t="s">
        <v>237</v>
      </c>
      <c r="J330" s="72" t="s">
        <v>128</v>
      </c>
      <c r="K330" s="103">
        <v>5750934</v>
      </c>
      <c r="L330" s="105">
        <v>485379</v>
      </c>
      <c r="M330" s="127">
        <v>93768.55</v>
      </c>
      <c r="N330" s="127">
        <v>1111001.83</v>
      </c>
      <c r="O330" s="128">
        <f>Table1[[#This Row],[Qualified Property Amount Reported]]/Table1[[#This Row],[Qualified Property Amount Approved]]</f>
        <v>0.19318632938580066</v>
      </c>
      <c r="P330" s="105" t="s">
        <v>88</v>
      </c>
      <c r="Q330" s="167">
        <v>429774</v>
      </c>
      <c r="R330" s="189">
        <v>-55605</v>
      </c>
      <c r="S330" s="168">
        <v>100</v>
      </c>
      <c r="T330" s="169">
        <v>5.55</v>
      </c>
      <c r="U330" s="77" t="s">
        <v>37</v>
      </c>
      <c r="V330" s="172"/>
      <c r="W330" s="41"/>
      <c r="X330" s="41"/>
      <c r="Y330" s="43"/>
      <c r="Z330" s="72">
        <v>77</v>
      </c>
      <c r="AA330" s="72"/>
      <c r="AB330" s="72">
        <v>38</v>
      </c>
      <c r="AC330" s="89"/>
    </row>
    <row r="331" spans="1:31" ht="84.65" customHeight="1" x14ac:dyDescent="0.35">
      <c r="A331" s="73">
        <v>329</v>
      </c>
      <c r="B331" s="72" t="s">
        <v>1162</v>
      </c>
      <c r="C331" s="73">
        <v>2024</v>
      </c>
      <c r="D331" s="160">
        <v>45489</v>
      </c>
      <c r="E331" s="72" t="s">
        <v>1163</v>
      </c>
      <c r="F331" s="72" t="s">
        <v>84</v>
      </c>
      <c r="G331" s="72" t="s">
        <v>55</v>
      </c>
      <c r="H331" s="72" t="s">
        <v>55</v>
      </c>
      <c r="I331" s="72" t="s">
        <v>237</v>
      </c>
      <c r="J331" s="72" t="s">
        <v>1164</v>
      </c>
      <c r="K331" s="103">
        <v>6533799.9900000002</v>
      </c>
      <c r="L331" s="105">
        <v>551453</v>
      </c>
      <c r="M331" s="127">
        <v>51192.13</v>
      </c>
      <c r="N331" s="127">
        <v>606541.84</v>
      </c>
      <c r="O331" s="128">
        <f>Table1[[#This Row],[Qualified Property Amount Reported]]/Table1[[#This Row],[Qualified Property Amount Approved]]</f>
        <v>9.283140606206404E-2</v>
      </c>
      <c r="P331" s="103" t="s">
        <v>88</v>
      </c>
      <c r="Q331" s="167">
        <v>1291067</v>
      </c>
      <c r="R331" s="167">
        <v>739614</v>
      </c>
      <c r="S331" s="168">
        <v>77</v>
      </c>
      <c r="T331" s="169">
        <v>5</v>
      </c>
      <c r="U331" s="77" t="s">
        <v>37</v>
      </c>
      <c r="V331" s="172"/>
      <c r="W331" s="41"/>
      <c r="X331" s="41"/>
      <c r="Y331" s="43"/>
      <c r="Z331" s="72">
        <v>26</v>
      </c>
      <c r="AA331" s="72"/>
      <c r="AB331" s="72">
        <v>13</v>
      </c>
      <c r="AC331" s="89"/>
    </row>
    <row r="332" spans="1:31" ht="83.15" customHeight="1" x14ac:dyDescent="0.35">
      <c r="A332" s="73">
        <v>330</v>
      </c>
      <c r="B332" s="72" t="s">
        <v>1150</v>
      </c>
      <c r="C332" s="73">
        <v>2024</v>
      </c>
      <c r="D332" s="160">
        <v>45489</v>
      </c>
      <c r="E332" s="72" t="s">
        <v>1151</v>
      </c>
      <c r="F332" s="72" t="s">
        <v>69</v>
      </c>
      <c r="G332" s="72" t="s">
        <v>55</v>
      </c>
      <c r="H332" s="72" t="s">
        <v>55</v>
      </c>
      <c r="I332" s="72" t="s">
        <v>42</v>
      </c>
      <c r="J332" s="72" t="s">
        <v>1152</v>
      </c>
      <c r="K332" s="103">
        <v>2721775</v>
      </c>
      <c r="L332" s="105">
        <v>229718</v>
      </c>
      <c r="M332" s="127">
        <v>131774.01999999999</v>
      </c>
      <c r="N332" s="127">
        <v>1561303.57</v>
      </c>
      <c r="O332" s="128">
        <f>Table1[[#This Row],[Qualified Property Amount Reported]]/Table1[[#This Row],[Qualified Property Amount Approved]]</f>
        <v>0.57363432686390314</v>
      </c>
      <c r="P332" s="105">
        <v>19887222</v>
      </c>
      <c r="Q332" s="167">
        <v>1257979</v>
      </c>
      <c r="R332" s="167">
        <v>20915483</v>
      </c>
      <c r="S332" s="168">
        <v>104</v>
      </c>
      <c r="T332" s="169">
        <v>5</v>
      </c>
      <c r="U332" s="77" t="s">
        <v>37</v>
      </c>
      <c r="V332" s="172"/>
      <c r="W332" s="41"/>
      <c r="X332" s="41"/>
      <c r="Y332" s="43"/>
      <c r="Z332" s="72">
        <v>24</v>
      </c>
      <c r="AA332" s="72"/>
      <c r="AB332" s="72">
        <v>10</v>
      </c>
      <c r="AC332" s="89"/>
    </row>
    <row r="333" spans="1:31" ht="118" customHeight="1" x14ac:dyDescent="0.35">
      <c r="A333" s="73">
        <v>331</v>
      </c>
      <c r="B333" s="72" t="s">
        <v>1153</v>
      </c>
      <c r="C333" s="72">
        <v>2024</v>
      </c>
      <c r="D333" s="160">
        <v>45489</v>
      </c>
      <c r="E333" s="72" t="s">
        <v>1154</v>
      </c>
      <c r="F333" s="72" t="s">
        <v>69</v>
      </c>
      <c r="G333" s="72" t="s">
        <v>55</v>
      </c>
      <c r="H333" s="72" t="s">
        <v>55</v>
      </c>
      <c r="I333" s="72" t="s">
        <v>35</v>
      </c>
      <c r="J333" s="72" t="s">
        <v>726</v>
      </c>
      <c r="K333" s="103">
        <v>117250000</v>
      </c>
      <c r="L333" s="105">
        <v>9895900</v>
      </c>
      <c r="M333" s="103">
        <v>2146453.9</v>
      </c>
      <c r="N333" s="103">
        <v>25431918.280000001</v>
      </c>
      <c r="O333" s="104">
        <f>Table1[[#This Row],[Qualified Property Amount Reported]]/Table1[[#This Row],[Qualified Property Amount Approved]]</f>
        <v>0.21690335420042645</v>
      </c>
      <c r="P333" s="105">
        <v>4571872</v>
      </c>
      <c r="Q333" s="105">
        <v>48752604</v>
      </c>
      <c r="R333" s="105">
        <v>43428576</v>
      </c>
      <c r="S333" s="207">
        <v>744</v>
      </c>
      <c r="T333" s="207">
        <v>38</v>
      </c>
      <c r="U333" s="72" t="s">
        <v>37</v>
      </c>
      <c r="V333" s="72"/>
      <c r="W333" s="72"/>
      <c r="X333" s="72"/>
      <c r="Y333" s="218"/>
      <c r="Z333" s="72">
        <v>26</v>
      </c>
      <c r="AA333" s="72"/>
      <c r="AB333" s="72">
        <v>10</v>
      </c>
      <c r="AC333" s="72"/>
    </row>
    <row r="334" spans="1:31" ht="93" customHeight="1" x14ac:dyDescent="0.35">
      <c r="A334" s="73">
        <v>332</v>
      </c>
      <c r="B334" s="72" t="s">
        <v>1158</v>
      </c>
      <c r="C334" s="73">
        <v>2024</v>
      </c>
      <c r="D334" s="160">
        <v>45489</v>
      </c>
      <c r="E334" s="72" t="s">
        <v>1159</v>
      </c>
      <c r="F334" s="72" t="s">
        <v>52</v>
      </c>
      <c r="G334" s="72" t="s">
        <v>48</v>
      </c>
      <c r="H334" s="72" t="s">
        <v>48</v>
      </c>
      <c r="I334" s="72" t="s">
        <v>42</v>
      </c>
      <c r="J334" s="72" t="s">
        <v>276</v>
      </c>
      <c r="K334" s="103">
        <v>23696000</v>
      </c>
      <c r="L334" s="105">
        <v>1999942</v>
      </c>
      <c r="M334" s="127">
        <v>233862.18</v>
      </c>
      <c r="N334" s="127">
        <v>2770878.89</v>
      </c>
      <c r="O334" s="128">
        <f>Table1[[#This Row],[Qualified Property Amount Reported]]/Table1[[#This Row],[Qualified Property Amount Approved]]</f>
        <v>0.11693445687035788</v>
      </c>
      <c r="P334" s="105">
        <v>2444604</v>
      </c>
      <c r="Q334" s="167">
        <v>3528117</v>
      </c>
      <c r="R334" s="167">
        <v>3972778</v>
      </c>
      <c r="S334" s="168">
        <v>141</v>
      </c>
      <c r="T334" s="169">
        <v>2</v>
      </c>
      <c r="U334" s="77" t="s">
        <v>37</v>
      </c>
      <c r="V334" s="172"/>
      <c r="W334" s="41"/>
      <c r="X334" s="41"/>
      <c r="Y334" s="43"/>
      <c r="Z334" s="72">
        <v>12</v>
      </c>
      <c r="AA334" s="72"/>
      <c r="AB334" s="72">
        <v>32</v>
      </c>
      <c r="AC334" s="89"/>
    </row>
    <row r="335" spans="1:31" ht="134.5" customHeight="1" x14ac:dyDescent="0.35">
      <c r="A335" s="73">
        <v>333</v>
      </c>
      <c r="B335" s="72" t="s">
        <v>1107</v>
      </c>
      <c r="C335" s="73">
        <v>2024</v>
      </c>
      <c r="D335" s="160">
        <v>45489</v>
      </c>
      <c r="E335" s="72" t="s">
        <v>1108</v>
      </c>
      <c r="F335" s="72" t="s">
        <v>1109</v>
      </c>
      <c r="G335" s="72" t="s">
        <v>73</v>
      </c>
      <c r="H335" s="72" t="s">
        <v>73</v>
      </c>
      <c r="I335" s="72" t="s">
        <v>42</v>
      </c>
      <c r="J335" s="72" t="s">
        <v>151</v>
      </c>
      <c r="K335" s="103">
        <v>236966824.63999999</v>
      </c>
      <c r="L335" s="105">
        <v>20000000</v>
      </c>
      <c r="M335" s="127">
        <v>0</v>
      </c>
      <c r="N335" s="127">
        <v>0</v>
      </c>
      <c r="O335" s="128">
        <f>Table1[[#This Row],[Qualified Property Amount Reported]]/Table1[[#This Row],[Qualified Property Amount Approved]]</f>
        <v>0</v>
      </c>
      <c r="P335" s="105">
        <v>9829063</v>
      </c>
      <c r="Q335" s="167">
        <v>25971425</v>
      </c>
      <c r="R335" s="167">
        <v>15800489</v>
      </c>
      <c r="S335" s="168">
        <v>193</v>
      </c>
      <c r="T335" s="169">
        <v>21</v>
      </c>
      <c r="U335" s="77" t="s">
        <v>37</v>
      </c>
      <c r="V335" s="172"/>
      <c r="W335" s="41"/>
      <c r="X335" s="41"/>
      <c r="Y335" s="43"/>
      <c r="Z335" s="72">
        <v>36</v>
      </c>
      <c r="AA335" s="72"/>
      <c r="AB335" s="72">
        <v>18</v>
      </c>
      <c r="AC335" s="89"/>
    </row>
    <row r="336" spans="1:31" ht="83.15" customHeight="1" x14ac:dyDescent="0.35">
      <c r="A336" s="73">
        <v>334</v>
      </c>
      <c r="B336" s="72" t="s">
        <v>1119</v>
      </c>
      <c r="C336" s="73">
        <v>2024</v>
      </c>
      <c r="D336" s="160">
        <v>45489</v>
      </c>
      <c r="E336" s="72" t="s">
        <v>1120</v>
      </c>
      <c r="F336" s="72" t="s">
        <v>1121</v>
      </c>
      <c r="G336" s="72" t="s">
        <v>1122</v>
      </c>
      <c r="H336" s="72" t="s">
        <v>1122</v>
      </c>
      <c r="I336" s="72" t="s">
        <v>42</v>
      </c>
      <c r="J336" s="72" t="s">
        <v>1123</v>
      </c>
      <c r="K336" s="103">
        <v>22649688</v>
      </c>
      <c r="L336" s="105">
        <v>1911634</v>
      </c>
      <c r="M336" s="127">
        <v>40233.480000000003</v>
      </c>
      <c r="N336" s="127">
        <v>476700</v>
      </c>
      <c r="O336" s="128">
        <f>Table1[[#This Row],[Qualified Property Amount Reported]]/Table1[[#This Row],[Qualified Property Amount Approved]]</f>
        <v>2.1046647529979222E-2</v>
      </c>
      <c r="P336" s="105">
        <v>1766396</v>
      </c>
      <c r="Q336" s="170">
        <v>3653758</v>
      </c>
      <c r="R336" s="170">
        <v>3508520</v>
      </c>
      <c r="S336" s="168">
        <v>85</v>
      </c>
      <c r="T336" s="169">
        <v>13</v>
      </c>
      <c r="U336" s="77" t="s">
        <v>37</v>
      </c>
      <c r="V336" s="172"/>
      <c r="W336" s="41"/>
      <c r="X336" s="41"/>
      <c r="Y336" s="43"/>
      <c r="Z336" s="72">
        <v>72</v>
      </c>
      <c r="AA336" s="72"/>
      <c r="AB336" s="72">
        <v>36</v>
      </c>
      <c r="AC336" s="89"/>
    </row>
    <row r="337" spans="1:29" s="177" customFormat="1" ht="83.15" customHeight="1" x14ac:dyDescent="0.5">
      <c r="A337" s="73">
        <v>335</v>
      </c>
      <c r="B337" s="72" t="s">
        <v>1138</v>
      </c>
      <c r="C337" s="73">
        <v>2024</v>
      </c>
      <c r="D337" s="160">
        <v>45489</v>
      </c>
      <c r="E337" s="72" t="s">
        <v>1139</v>
      </c>
      <c r="F337" s="72" t="s">
        <v>1140</v>
      </c>
      <c r="G337" s="72" t="s">
        <v>48</v>
      </c>
      <c r="H337" s="72" t="s">
        <v>48</v>
      </c>
      <c r="I337" s="72" t="s">
        <v>42</v>
      </c>
      <c r="J337" s="72" t="s">
        <v>646</v>
      </c>
      <c r="K337" s="103">
        <v>9796303</v>
      </c>
      <c r="L337" s="105">
        <v>826808</v>
      </c>
      <c r="M337" s="127">
        <v>17063.32</v>
      </c>
      <c r="N337" s="127">
        <v>202172</v>
      </c>
      <c r="O337" s="128">
        <f>Table1[[#This Row],[Qualified Property Amount Reported]]/Table1[[#This Row],[Qualified Property Amount Approved]]</f>
        <v>2.0637581340634318E-2</v>
      </c>
      <c r="P337" s="105">
        <v>570947</v>
      </c>
      <c r="Q337" s="167">
        <v>1239519</v>
      </c>
      <c r="R337" s="167">
        <v>983657</v>
      </c>
      <c r="S337" s="168">
        <v>75</v>
      </c>
      <c r="T337" s="169">
        <v>7</v>
      </c>
      <c r="U337" s="77" t="s">
        <v>37</v>
      </c>
      <c r="V337" s="172"/>
      <c r="W337" s="41"/>
      <c r="X337" s="41"/>
      <c r="Y337" s="43"/>
      <c r="Z337" s="72">
        <v>35</v>
      </c>
      <c r="AA337" s="72"/>
      <c r="AB337" s="72">
        <v>16</v>
      </c>
      <c r="AC337" s="89"/>
    </row>
    <row r="338" spans="1:29" ht="81.75" customHeight="1" x14ac:dyDescent="0.35">
      <c r="A338" s="73">
        <v>336</v>
      </c>
      <c r="B338" s="72" t="s">
        <v>1145</v>
      </c>
      <c r="C338" s="73">
        <v>2024</v>
      </c>
      <c r="D338" s="160">
        <v>45489</v>
      </c>
      <c r="E338" s="72" t="s">
        <v>1146</v>
      </c>
      <c r="F338" s="72" t="s">
        <v>147</v>
      </c>
      <c r="G338" s="72" t="s">
        <v>147</v>
      </c>
      <c r="H338" s="72" t="s">
        <v>147</v>
      </c>
      <c r="I338" s="72" t="s">
        <v>42</v>
      </c>
      <c r="J338" s="72" t="s">
        <v>646</v>
      </c>
      <c r="K338" s="103">
        <v>21358784</v>
      </c>
      <c r="L338" s="105">
        <v>1802681</v>
      </c>
      <c r="M338" s="127">
        <v>0</v>
      </c>
      <c r="N338" s="127">
        <v>0</v>
      </c>
      <c r="O338" s="128">
        <f>Table1[[#This Row],[Qualified Property Amount Reported]]/Table1[[#This Row],[Qualified Property Amount Approved]]</f>
        <v>0</v>
      </c>
      <c r="P338" s="105">
        <v>983178</v>
      </c>
      <c r="Q338" s="167">
        <v>2896123</v>
      </c>
      <c r="R338" s="167">
        <v>2076620</v>
      </c>
      <c r="S338" s="168">
        <v>117</v>
      </c>
      <c r="T338" s="169">
        <v>13</v>
      </c>
      <c r="U338" s="77" t="s">
        <v>37</v>
      </c>
      <c r="V338" s="172"/>
      <c r="W338" s="41"/>
      <c r="X338" s="41"/>
      <c r="Y338" s="43"/>
      <c r="Z338" s="72">
        <v>27</v>
      </c>
      <c r="AA338" s="72"/>
      <c r="AB338" s="72">
        <v>14</v>
      </c>
      <c r="AC338" s="89"/>
    </row>
    <row r="339" spans="1:29" ht="83.15" customHeight="1" x14ac:dyDescent="0.35">
      <c r="A339" s="73">
        <v>337</v>
      </c>
      <c r="B339" s="72" t="s">
        <v>1143</v>
      </c>
      <c r="C339" s="73">
        <v>2024</v>
      </c>
      <c r="D339" s="160">
        <v>45489</v>
      </c>
      <c r="E339" s="72" t="s">
        <v>1144</v>
      </c>
      <c r="F339" s="72" t="s">
        <v>52</v>
      </c>
      <c r="G339" s="72" t="s">
        <v>48</v>
      </c>
      <c r="H339" s="72" t="s">
        <v>48</v>
      </c>
      <c r="I339" s="72" t="s">
        <v>42</v>
      </c>
      <c r="J339" s="72" t="s">
        <v>646</v>
      </c>
      <c r="K339" s="103">
        <v>10399748</v>
      </c>
      <c r="L339" s="105">
        <v>877739</v>
      </c>
      <c r="M339" s="127">
        <v>133911.45000000001</v>
      </c>
      <c r="N339" s="127">
        <v>1586628.5</v>
      </c>
      <c r="O339" s="128">
        <f>Table1[[#This Row],[Qualified Property Amount Reported]]/Table1[[#This Row],[Qualified Property Amount Approved]]</f>
        <v>0.15256412943852102</v>
      </c>
      <c r="P339" s="105">
        <v>597157</v>
      </c>
      <c r="Q339" s="167">
        <v>1500969</v>
      </c>
      <c r="R339" s="167">
        <v>1220388</v>
      </c>
      <c r="S339" s="168">
        <v>95</v>
      </c>
      <c r="T339" s="169">
        <v>8</v>
      </c>
      <c r="U339" s="77" t="s">
        <v>37</v>
      </c>
      <c r="V339" s="172"/>
      <c r="W339" s="41"/>
      <c r="X339" s="41"/>
      <c r="Y339" s="43"/>
      <c r="Z339" s="72">
        <v>32</v>
      </c>
      <c r="AA339" s="72"/>
      <c r="AB339" s="72">
        <v>12</v>
      </c>
      <c r="AC339" s="89"/>
    </row>
    <row r="340" spans="1:29" ht="83.15" customHeight="1" x14ac:dyDescent="0.35">
      <c r="A340" s="73">
        <v>338</v>
      </c>
      <c r="B340" s="72" t="s">
        <v>1134</v>
      </c>
      <c r="C340" s="73">
        <v>2024</v>
      </c>
      <c r="D340" s="160">
        <v>45489</v>
      </c>
      <c r="E340" s="72" t="s">
        <v>1135</v>
      </c>
      <c r="F340" s="72" t="s">
        <v>822</v>
      </c>
      <c r="G340" s="72" t="s">
        <v>252</v>
      </c>
      <c r="H340" s="72" t="s">
        <v>252</v>
      </c>
      <c r="I340" s="72" t="s">
        <v>42</v>
      </c>
      <c r="J340" s="72" t="s">
        <v>646</v>
      </c>
      <c r="K340" s="103">
        <v>4785508</v>
      </c>
      <c r="L340" s="105">
        <v>403897</v>
      </c>
      <c r="M340" s="127">
        <v>100076.38</v>
      </c>
      <c r="N340" s="127">
        <v>1185739.1100000001</v>
      </c>
      <c r="O340" s="128">
        <f>Table1[[#This Row],[Qualified Property Amount Reported]]/Table1[[#This Row],[Qualified Property Amount Approved]]</f>
        <v>0.24777706149482984</v>
      </c>
      <c r="P340" s="105">
        <v>250311</v>
      </c>
      <c r="Q340" s="167">
        <v>646617</v>
      </c>
      <c r="R340" s="167">
        <v>493032</v>
      </c>
      <c r="S340" s="168">
        <v>42</v>
      </c>
      <c r="T340" s="169">
        <v>4</v>
      </c>
      <c r="U340" s="77" t="s">
        <v>37</v>
      </c>
      <c r="V340" s="172"/>
      <c r="W340" s="41"/>
      <c r="X340" s="41"/>
      <c r="Y340" s="43"/>
      <c r="Z340" s="72">
        <v>33</v>
      </c>
      <c r="AA340" s="72"/>
      <c r="AB340" s="72">
        <v>16</v>
      </c>
      <c r="AC340" s="89"/>
    </row>
    <row r="341" spans="1:29" ht="83.15" customHeight="1" x14ac:dyDescent="0.35">
      <c r="A341" s="73">
        <v>339</v>
      </c>
      <c r="B341" s="72" t="s">
        <v>1141</v>
      </c>
      <c r="C341" s="73">
        <v>2024</v>
      </c>
      <c r="D341" s="160">
        <v>45489</v>
      </c>
      <c r="E341" s="72" t="s">
        <v>1142</v>
      </c>
      <c r="F341" s="72" t="s">
        <v>252</v>
      </c>
      <c r="G341" s="72" t="s">
        <v>252</v>
      </c>
      <c r="H341" s="72" t="s">
        <v>252</v>
      </c>
      <c r="I341" s="72" t="s">
        <v>42</v>
      </c>
      <c r="J341" s="72" t="s">
        <v>646</v>
      </c>
      <c r="K341" s="103">
        <v>9734028</v>
      </c>
      <c r="L341" s="105">
        <v>821552</v>
      </c>
      <c r="M341" s="127">
        <v>199162.53</v>
      </c>
      <c r="N341" s="127">
        <v>2359745.63</v>
      </c>
      <c r="O341" s="128">
        <f>Table1[[#This Row],[Qualified Property Amount Reported]]/Table1[[#This Row],[Qualified Property Amount Approved]]</f>
        <v>0.24242231787292987</v>
      </c>
      <c r="P341" s="105">
        <v>505312</v>
      </c>
      <c r="Q341" s="167">
        <v>1287729</v>
      </c>
      <c r="R341" s="167">
        <v>971489</v>
      </c>
      <c r="S341" s="168">
        <v>64</v>
      </c>
      <c r="T341" s="169">
        <v>6</v>
      </c>
      <c r="U341" s="77" t="s">
        <v>37</v>
      </c>
      <c r="V341" s="172"/>
      <c r="W341" s="41"/>
      <c r="X341" s="41"/>
      <c r="Y341" s="43"/>
      <c r="Z341" s="72">
        <v>32</v>
      </c>
      <c r="AA341" s="72"/>
      <c r="AB341" s="72">
        <v>12</v>
      </c>
      <c r="AC341" s="89"/>
    </row>
    <row r="342" spans="1:29" ht="83.15" customHeight="1" x14ac:dyDescent="0.35">
      <c r="A342" s="73">
        <v>340</v>
      </c>
      <c r="B342" s="72" t="s">
        <v>1132</v>
      </c>
      <c r="C342" s="73">
        <v>2024</v>
      </c>
      <c r="D342" s="160">
        <v>45489</v>
      </c>
      <c r="E342" s="72" t="s">
        <v>1133</v>
      </c>
      <c r="F342" s="72" t="s">
        <v>853</v>
      </c>
      <c r="G342" s="72" t="s">
        <v>352</v>
      </c>
      <c r="H342" s="72" t="s">
        <v>352</v>
      </c>
      <c r="I342" s="72" t="s">
        <v>42</v>
      </c>
      <c r="J342" s="72" t="s">
        <v>646</v>
      </c>
      <c r="K342" s="103">
        <v>7556035</v>
      </c>
      <c r="L342" s="105">
        <v>637729</v>
      </c>
      <c r="M342" s="127">
        <v>637729.35</v>
      </c>
      <c r="N342" s="127">
        <v>7556035</v>
      </c>
      <c r="O342" s="128">
        <f>Table1[[#This Row],[Qualified Property Amount Reported]]/Table1[[#This Row],[Qualified Property Amount Approved]]</f>
        <v>1</v>
      </c>
      <c r="P342" s="105">
        <v>349395</v>
      </c>
      <c r="Q342" s="167">
        <v>1101993</v>
      </c>
      <c r="R342" s="167">
        <v>813659</v>
      </c>
      <c r="S342" s="168">
        <v>37</v>
      </c>
      <c r="T342" s="169">
        <v>4</v>
      </c>
      <c r="U342" s="77" t="s">
        <v>50</v>
      </c>
      <c r="V342" s="172"/>
      <c r="W342" s="41"/>
      <c r="X342" s="41"/>
      <c r="Y342" s="43"/>
      <c r="Z342" s="72">
        <v>33</v>
      </c>
      <c r="AA342" s="72"/>
      <c r="AB342" s="72">
        <v>16</v>
      </c>
      <c r="AC342" s="89"/>
    </row>
    <row r="343" spans="1:29" ht="83.15" customHeight="1" x14ac:dyDescent="0.35">
      <c r="A343" s="73">
        <v>341</v>
      </c>
      <c r="B343" s="72" t="s">
        <v>1127</v>
      </c>
      <c r="C343" s="73">
        <v>2024</v>
      </c>
      <c r="D343" s="160">
        <v>45489</v>
      </c>
      <c r="E343" s="72" t="s">
        <v>1128</v>
      </c>
      <c r="F343" s="72" t="s">
        <v>924</v>
      </c>
      <c r="G343" s="72" t="s">
        <v>295</v>
      </c>
      <c r="H343" s="72" t="s">
        <v>295</v>
      </c>
      <c r="I343" s="72" t="s">
        <v>42</v>
      </c>
      <c r="J343" s="72" t="s">
        <v>646</v>
      </c>
      <c r="K343" s="103">
        <v>4100494</v>
      </c>
      <c r="L343" s="105">
        <v>346082</v>
      </c>
      <c r="M343" s="127">
        <v>346081.69</v>
      </c>
      <c r="N343" s="127">
        <v>4100494</v>
      </c>
      <c r="O343" s="128">
        <f>Table1[[#This Row],[Qualified Property Amount Reported]]/Table1[[#This Row],[Qualified Property Amount Approved]]</f>
        <v>1</v>
      </c>
      <c r="P343" s="105">
        <v>171667</v>
      </c>
      <c r="Q343" s="167">
        <v>631940</v>
      </c>
      <c r="R343" s="187">
        <v>457525</v>
      </c>
      <c r="S343" s="168">
        <v>37</v>
      </c>
      <c r="T343" s="169">
        <v>5</v>
      </c>
      <c r="U343" s="77" t="s">
        <v>50</v>
      </c>
      <c r="V343" s="172"/>
      <c r="W343" s="41"/>
      <c r="X343" s="41"/>
      <c r="Y343" s="43"/>
      <c r="Z343" s="72">
        <v>27</v>
      </c>
      <c r="AA343" s="72"/>
      <c r="AB343" s="72">
        <v>14</v>
      </c>
      <c r="AC343" s="89"/>
    </row>
    <row r="344" spans="1:29" ht="83.15" customHeight="1" x14ac:dyDescent="0.35">
      <c r="A344" s="73">
        <v>342</v>
      </c>
      <c r="B344" s="72" t="s">
        <v>1113</v>
      </c>
      <c r="C344" s="73">
        <v>2024</v>
      </c>
      <c r="D344" s="160">
        <v>45489</v>
      </c>
      <c r="E344" s="72" t="s">
        <v>1114</v>
      </c>
      <c r="F344" s="72" t="s">
        <v>445</v>
      </c>
      <c r="G344" s="72" t="s">
        <v>123</v>
      </c>
      <c r="H344" s="72" t="s">
        <v>123</v>
      </c>
      <c r="I344" s="72" t="s">
        <v>42</v>
      </c>
      <c r="J344" s="72" t="s">
        <v>544</v>
      </c>
      <c r="K344" s="103">
        <v>118483412.31999999</v>
      </c>
      <c r="L344" s="105">
        <v>10000000</v>
      </c>
      <c r="M344" s="127">
        <v>0</v>
      </c>
      <c r="N344" s="127">
        <v>0</v>
      </c>
      <c r="O344" s="128">
        <f>Table1[[#This Row],[Qualified Property Amount Reported]]/Table1[[#This Row],[Qualified Property Amount Approved]]</f>
        <v>0</v>
      </c>
      <c r="P344" s="105">
        <v>1793460</v>
      </c>
      <c r="Q344" s="170">
        <v>12730373</v>
      </c>
      <c r="R344" s="170">
        <v>4523833</v>
      </c>
      <c r="S344" s="168">
        <v>282</v>
      </c>
      <c r="T344" s="169">
        <v>15</v>
      </c>
      <c r="U344" s="77" t="s">
        <v>37</v>
      </c>
      <c r="V344" s="172"/>
      <c r="W344" s="41"/>
      <c r="X344" s="41"/>
      <c r="Y344" s="43"/>
      <c r="Z344" s="72">
        <v>39</v>
      </c>
      <c r="AA344" s="72"/>
      <c r="AB344" s="72">
        <v>23</v>
      </c>
      <c r="AC344" s="89"/>
    </row>
    <row r="345" spans="1:29" ht="83.15" customHeight="1" x14ac:dyDescent="0.35">
      <c r="A345" s="73">
        <v>343</v>
      </c>
      <c r="B345" s="72" t="s">
        <v>1115</v>
      </c>
      <c r="C345" s="73">
        <v>2024</v>
      </c>
      <c r="D345" s="160">
        <v>45489</v>
      </c>
      <c r="E345" s="72" t="s">
        <v>1116</v>
      </c>
      <c r="F345" s="72" t="s">
        <v>404</v>
      </c>
      <c r="G345" s="72" t="s">
        <v>147</v>
      </c>
      <c r="H345" s="72" t="s">
        <v>147</v>
      </c>
      <c r="I345" s="72" t="s">
        <v>42</v>
      </c>
      <c r="J345" s="72" t="s">
        <v>544</v>
      </c>
      <c r="K345" s="103">
        <v>23300000</v>
      </c>
      <c r="L345" s="105">
        <v>1966520</v>
      </c>
      <c r="M345" s="127">
        <v>0</v>
      </c>
      <c r="N345" s="127">
        <v>0</v>
      </c>
      <c r="O345" s="128">
        <f>Table1[[#This Row],[Qualified Property Amount Reported]]/Table1[[#This Row],[Qualified Property Amount Approved]]</f>
        <v>0</v>
      </c>
      <c r="P345" s="105">
        <v>129872</v>
      </c>
      <c r="Q345" s="167">
        <v>2741157</v>
      </c>
      <c r="R345" s="170">
        <v>904509</v>
      </c>
      <c r="S345" s="168">
        <v>60</v>
      </c>
      <c r="T345" s="169">
        <v>5</v>
      </c>
      <c r="U345" s="77" t="s">
        <v>37</v>
      </c>
      <c r="V345" s="172"/>
      <c r="W345" s="41"/>
      <c r="X345" s="41"/>
      <c r="Y345" s="43"/>
      <c r="Z345" s="72">
        <v>27</v>
      </c>
      <c r="AA345" s="72"/>
      <c r="AB345" s="72">
        <v>14</v>
      </c>
      <c r="AC345" s="89"/>
    </row>
    <row r="346" spans="1:29" ht="83.15" customHeight="1" x14ac:dyDescent="0.35">
      <c r="A346" s="73">
        <v>344</v>
      </c>
      <c r="B346" s="72" t="s">
        <v>1124</v>
      </c>
      <c r="C346" s="73">
        <v>2024</v>
      </c>
      <c r="D346" s="160">
        <v>45489</v>
      </c>
      <c r="E346" s="72" t="s">
        <v>1125</v>
      </c>
      <c r="F346" s="72" t="s">
        <v>1126</v>
      </c>
      <c r="G346" s="72" t="s">
        <v>41</v>
      </c>
      <c r="H346" s="72" t="s">
        <v>41</v>
      </c>
      <c r="I346" s="72" t="s">
        <v>35</v>
      </c>
      <c r="J346" s="72" t="s">
        <v>163</v>
      </c>
      <c r="K346" s="103">
        <v>64153481</v>
      </c>
      <c r="L346" s="105">
        <v>5414554</v>
      </c>
      <c r="M346" s="127">
        <v>275108.67</v>
      </c>
      <c r="N346" s="127">
        <v>3259581.37</v>
      </c>
      <c r="O346" s="128">
        <f>Table1[[#This Row],[Qualified Property Amount Reported]]/Table1[[#This Row],[Qualified Property Amount Approved]]</f>
        <v>5.0809111511813367E-2</v>
      </c>
      <c r="P346" s="105">
        <v>17407799</v>
      </c>
      <c r="Q346" s="167">
        <v>18268371</v>
      </c>
      <c r="R346" s="167">
        <v>30261616</v>
      </c>
      <c r="S346" s="168">
        <v>246</v>
      </c>
      <c r="T346" s="169">
        <v>15</v>
      </c>
      <c r="U346" s="77" t="s">
        <v>37</v>
      </c>
      <c r="V346" s="172"/>
      <c r="W346" s="41"/>
      <c r="X346" s="41"/>
      <c r="Y346" s="43"/>
      <c r="Z346" s="72">
        <v>65</v>
      </c>
      <c r="AA346" s="72"/>
      <c r="AB346" s="72">
        <v>35</v>
      </c>
      <c r="AC346" s="89"/>
    </row>
    <row r="347" spans="1:29" ht="83.15" customHeight="1" x14ac:dyDescent="0.35">
      <c r="A347" s="73">
        <v>345</v>
      </c>
      <c r="B347" s="72" t="s">
        <v>1129</v>
      </c>
      <c r="C347" s="73">
        <v>2024</v>
      </c>
      <c r="D347" s="160">
        <v>45489</v>
      </c>
      <c r="E347" s="72" t="s">
        <v>1130</v>
      </c>
      <c r="F347" s="72" t="s">
        <v>1131</v>
      </c>
      <c r="G347" s="72" t="s">
        <v>260</v>
      </c>
      <c r="H347" s="72" t="s">
        <v>260</v>
      </c>
      <c r="I347" s="72" t="s">
        <v>42</v>
      </c>
      <c r="J347" s="72" t="s">
        <v>646</v>
      </c>
      <c r="K347" s="103">
        <v>5135087</v>
      </c>
      <c r="L347" s="105">
        <v>433401</v>
      </c>
      <c r="M347" s="127">
        <v>75114.649999999994</v>
      </c>
      <c r="N347" s="127">
        <v>889984</v>
      </c>
      <c r="O347" s="128">
        <f>Table1[[#This Row],[Qualified Property Amount Reported]]/Table1[[#This Row],[Qualified Property Amount Approved]]</f>
        <v>0.17331429827771175</v>
      </c>
      <c r="P347" s="105">
        <v>208021</v>
      </c>
      <c r="Q347" s="167">
        <v>791021</v>
      </c>
      <c r="R347" s="167">
        <v>565641</v>
      </c>
      <c r="S347" s="168">
        <v>36</v>
      </c>
      <c r="T347" s="169">
        <v>4</v>
      </c>
      <c r="U347" s="77" t="s">
        <v>37</v>
      </c>
      <c r="V347" s="172"/>
      <c r="W347" s="41"/>
      <c r="X347" s="41"/>
      <c r="Y347" s="43"/>
      <c r="Z347" s="72">
        <v>11</v>
      </c>
      <c r="AA347" s="72"/>
      <c r="AB347" s="72">
        <v>3</v>
      </c>
      <c r="AC347" s="89"/>
    </row>
    <row r="348" spans="1:29" ht="83.15" customHeight="1" x14ac:dyDescent="0.35">
      <c r="A348" s="73">
        <v>346</v>
      </c>
      <c r="B348" s="72" t="s">
        <v>1155</v>
      </c>
      <c r="C348" s="73">
        <v>2024</v>
      </c>
      <c r="D348" s="160">
        <v>45489</v>
      </c>
      <c r="E348" s="72" t="s">
        <v>1156</v>
      </c>
      <c r="F348" s="72" t="s">
        <v>1157</v>
      </c>
      <c r="G348" s="72" t="s">
        <v>55</v>
      </c>
      <c r="H348" s="72" t="s">
        <v>55</v>
      </c>
      <c r="I348" s="72" t="s">
        <v>237</v>
      </c>
      <c r="J348" s="72" t="s">
        <v>1096</v>
      </c>
      <c r="K348" s="103">
        <v>23600000</v>
      </c>
      <c r="L348" s="105">
        <v>1991840</v>
      </c>
      <c r="M348" s="127">
        <v>654355.9</v>
      </c>
      <c r="N348" s="127">
        <v>7753032</v>
      </c>
      <c r="O348" s="128">
        <f>Table1[[#This Row],[Qualified Property Amount Reported]]/Table1[[#This Row],[Qualified Property Amount Approved]]</f>
        <v>0.32851830508474578</v>
      </c>
      <c r="P348" s="105" t="s">
        <v>88</v>
      </c>
      <c r="Q348" s="167">
        <v>4749201</v>
      </c>
      <c r="R348" s="170">
        <v>2757361</v>
      </c>
      <c r="S348" s="168">
        <v>389</v>
      </c>
      <c r="T348" s="169">
        <v>23</v>
      </c>
      <c r="U348" s="77" t="s">
        <v>37</v>
      </c>
      <c r="V348" s="172"/>
      <c r="W348" s="41"/>
      <c r="X348" s="41"/>
      <c r="Y348" s="43"/>
      <c r="Z348" s="72">
        <v>26</v>
      </c>
      <c r="AA348" s="72"/>
      <c r="AB348" s="72">
        <v>13</v>
      </c>
      <c r="AC348" s="89"/>
    </row>
    <row r="349" spans="1:29" ht="87" customHeight="1" x14ac:dyDescent="0.35">
      <c r="A349" s="73">
        <v>347</v>
      </c>
      <c r="B349" s="72" t="s">
        <v>1103</v>
      </c>
      <c r="C349" s="73">
        <v>2024</v>
      </c>
      <c r="D349" s="160">
        <v>45489</v>
      </c>
      <c r="E349" s="72" t="s">
        <v>1104</v>
      </c>
      <c r="F349" s="72" t="s">
        <v>1105</v>
      </c>
      <c r="G349" s="72" t="s">
        <v>99</v>
      </c>
      <c r="H349" s="72" t="s">
        <v>1106</v>
      </c>
      <c r="I349" s="72" t="s">
        <v>35</v>
      </c>
      <c r="J349" s="72" t="s">
        <v>726</v>
      </c>
      <c r="K349" s="103">
        <v>22704008</v>
      </c>
      <c r="L349" s="105">
        <v>1916218</v>
      </c>
      <c r="M349" s="127">
        <v>473781.29</v>
      </c>
      <c r="N349" s="127">
        <v>5613522.3600000003</v>
      </c>
      <c r="O349" s="128">
        <f>Table1[[#This Row],[Qualified Property Amount Reported]]/Table1[[#This Row],[Qualified Property Amount Approved]]</f>
        <v>0.24724807884140987</v>
      </c>
      <c r="P349" s="105">
        <v>82362</v>
      </c>
      <c r="Q349" s="167">
        <v>4238047</v>
      </c>
      <c r="R349" s="167">
        <v>2404191</v>
      </c>
      <c r="S349" s="168">
        <v>961</v>
      </c>
      <c r="T349" s="169">
        <v>22</v>
      </c>
      <c r="U349" s="77" t="s">
        <v>37</v>
      </c>
      <c r="V349" s="172"/>
      <c r="W349" s="41"/>
      <c r="X349" s="41"/>
      <c r="Y349" s="43"/>
      <c r="Z349" s="72">
        <v>30</v>
      </c>
      <c r="AA349" s="72"/>
      <c r="AB349" s="72">
        <v>17</v>
      </c>
      <c r="AC349" s="89"/>
    </row>
    <row r="350" spans="1:29" ht="83.15" customHeight="1" x14ac:dyDescent="0.35">
      <c r="A350" s="73">
        <v>348</v>
      </c>
      <c r="B350" s="72" t="s">
        <v>1165</v>
      </c>
      <c r="C350" s="73">
        <v>2024</v>
      </c>
      <c r="D350" s="160">
        <v>45489</v>
      </c>
      <c r="E350" s="72" t="s">
        <v>795</v>
      </c>
      <c r="F350" s="72" t="s">
        <v>796</v>
      </c>
      <c r="G350" s="72" t="s">
        <v>64</v>
      </c>
      <c r="H350" s="72" t="s">
        <v>64</v>
      </c>
      <c r="I350" s="72" t="s">
        <v>237</v>
      </c>
      <c r="J350" s="79" t="s">
        <v>780</v>
      </c>
      <c r="K350" s="103">
        <v>23600000</v>
      </c>
      <c r="L350" s="105">
        <v>1991840</v>
      </c>
      <c r="M350" s="127">
        <v>1778085.22</v>
      </c>
      <c r="N350" s="127">
        <v>21067360.460000001</v>
      </c>
      <c r="O350" s="128">
        <f>Table1[[#This Row],[Qualified Property Amount Reported]]/Table1[[#This Row],[Qualified Property Amount Approved]]</f>
        <v>0.89268476525423734</v>
      </c>
      <c r="P350" s="103" t="s">
        <v>88</v>
      </c>
      <c r="Q350" s="167">
        <v>10585958</v>
      </c>
      <c r="R350" s="167">
        <v>8594118</v>
      </c>
      <c r="S350" s="168">
        <v>3412</v>
      </c>
      <c r="T350" s="169">
        <v>40</v>
      </c>
      <c r="U350" s="77" t="s">
        <v>37</v>
      </c>
      <c r="V350" s="111"/>
      <c r="W350" s="38"/>
      <c r="X350" s="41"/>
      <c r="Y350" s="43"/>
      <c r="Z350" s="72">
        <v>24</v>
      </c>
      <c r="AA350" s="72"/>
      <c r="AB350" s="72">
        <v>10</v>
      </c>
      <c r="AC350" s="89"/>
    </row>
    <row r="351" spans="1:29" ht="88.5" customHeight="1" x14ac:dyDescent="0.35">
      <c r="A351" s="73">
        <v>349</v>
      </c>
      <c r="B351" s="72" t="s">
        <v>1112</v>
      </c>
      <c r="C351" s="73">
        <v>2024</v>
      </c>
      <c r="D351" s="160">
        <v>45489</v>
      </c>
      <c r="E351" s="72" t="s">
        <v>204</v>
      </c>
      <c r="F351" s="72" t="s">
        <v>73</v>
      </c>
      <c r="G351" s="72" t="s">
        <v>73</v>
      </c>
      <c r="H351" s="72" t="s">
        <v>73</v>
      </c>
      <c r="I351" s="72" t="s">
        <v>42</v>
      </c>
      <c r="J351" s="72" t="s">
        <v>544</v>
      </c>
      <c r="K351" s="103">
        <v>5728000</v>
      </c>
      <c r="L351" s="105">
        <v>483443</v>
      </c>
      <c r="M351" s="127">
        <v>0</v>
      </c>
      <c r="N351" s="127">
        <v>0</v>
      </c>
      <c r="O351" s="128">
        <f>Table1[[#This Row],[Qualified Property Amount Reported]]/Table1[[#This Row],[Qualified Property Amount Approved]]</f>
        <v>0</v>
      </c>
      <c r="P351" s="105">
        <v>47641</v>
      </c>
      <c r="Q351" s="167">
        <v>824769</v>
      </c>
      <c r="R351" s="167">
        <v>388967</v>
      </c>
      <c r="S351" s="71">
        <v>9</v>
      </c>
      <c r="T351" s="169">
        <v>1</v>
      </c>
      <c r="U351" s="77" t="s">
        <v>37</v>
      </c>
      <c r="V351" s="172"/>
      <c r="W351" s="41"/>
      <c r="X351" s="41"/>
      <c r="Y351" s="43"/>
      <c r="Z351" s="72">
        <v>36</v>
      </c>
      <c r="AA351" s="72"/>
      <c r="AB351" s="72">
        <v>18</v>
      </c>
      <c r="AC351" s="89"/>
    </row>
    <row r="352" spans="1:29" ht="83.15" customHeight="1" x14ac:dyDescent="0.35">
      <c r="A352" s="73">
        <v>350</v>
      </c>
      <c r="B352" s="72" t="s">
        <v>1147</v>
      </c>
      <c r="C352" s="73">
        <v>2024</v>
      </c>
      <c r="D352" s="160">
        <v>45489</v>
      </c>
      <c r="E352" s="72" t="s">
        <v>1148</v>
      </c>
      <c r="F352" s="72" t="s">
        <v>1149</v>
      </c>
      <c r="G352" s="72" t="s">
        <v>48</v>
      </c>
      <c r="H352" s="72" t="s">
        <v>48</v>
      </c>
      <c r="I352" s="72" t="s">
        <v>383</v>
      </c>
      <c r="J352" s="72" t="s">
        <v>996</v>
      </c>
      <c r="K352" s="103">
        <v>118483412.31999999</v>
      </c>
      <c r="L352" s="105">
        <v>10000000</v>
      </c>
      <c r="M352" s="127">
        <v>0</v>
      </c>
      <c r="N352" s="127">
        <v>0</v>
      </c>
      <c r="O352" s="128">
        <f>Table1[[#This Row],[Qualified Property Amount Reported]]/Table1[[#This Row],[Qualified Property Amount Approved]]</f>
        <v>0</v>
      </c>
      <c r="P352" s="105">
        <v>1530504</v>
      </c>
      <c r="Q352" s="167">
        <v>40700153</v>
      </c>
      <c r="R352" s="167">
        <v>32230657</v>
      </c>
      <c r="S352" s="168">
        <v>862</v>
      </c>
      <c r="T352" s="169">
        <v>38</v>
      </c>
      <c r="U352" s="77" t="s">
        <v>37</v>
      </c>
      <c r="V352" s="172"/>
      <c r="W352" s="41"/>
      <c r="X352" s="41"/>
      <c r="Y352" s="43"/>
      <c r="Z352" s="72">
        <v>34</v>
      </c>
      <c r="AA352" s="72"/>
      <c r="AB352" s="72">
        <v>12</v>
      </c>
      <c r="AC352" s="89"/>
    </row>
    <row r="353" spans="1:29" ht="83.15" customHeight="1" x14ac:dyDescent="0.35">
      <c r="A353" s="73">
        <v>351</v>
      </c>
      <c r="B353" s="72" t="s">
        <v>1160</v>
      </c>
      <c r="C353" s="73">
        <v>2024</v>
      </c>
      <c r="D353" s="160">
        <v>45489</v>
      </c>
      <c r="E353" s="72" t="s">
        <v>1161</v>
      </c>
      <c r="F353" s="72" t="s">
        <v>370</v>
      </c>
      <c r="G353" s="72" t="s">
        <v>123</v>
      </c>
      <c r="H353" s="72" t="s">
        <v>123</v>
      </c>
      <c r="I353" s="72" t="s">
        <v>383</v>
      </c>
      <c r="J353" s="72" t="s">
        <v>371</v>
      </c>
      <c r="K353" s="103">
        <v>42550000</v>
      </c>
      <c r="L353" s="105">
        <v>3591220</v>
      </c>
      <c r="M353" s="127">
        <v>162079.41</v>
      </c>
      <c r="N353" s="127">
        <v>1920372.2</v>
      </c>
      <c r="O353" s="128">
        <f>Table1[[#This Row],[Qualified Property Amount Reported]]/Table1[[#This Row],[Qualified Property Amount Approved]]</f>
        <v>4.5132131609870736E-2</v>
      </c>
      <c r="P353" s="105">
        <v>72472</v>
      </c>
      <c r="Q353" s="167">
        <v>3890756</v>
      </c>
      <c r="R353" s="167">
        <v>372008</v>
      </c>
      <c r="S353" s="168">
        <v>249</v>
      </c>
      <c r="T353" s="169">
        <v>19</v>
      </c>
      <c r="U353" s="77" t="s">
        <v>37</v>
      </c>
      <c r="V353" s="172"/>
      <c r="W353" s="41"/>
      <c r="X353" s="41"/>
      <c r="Y353" s="43"/>
      <c r="Z353" s="72">
        <v>54</v>
      </c>
      <c r="AA353" s="72"/>
      <c r="AB353" s="72">
        <v>33</v>
      </c>
      <c r="AC353" s="89"/>
    </row>
    <row r="354" spans="1:29" ht="83.15" customHeight="1" x14ac:dyDescent="0.35">
      <c r="A354" s="73">
        <v>352</v>
      </c>
      <c r="B354" s="72" t="s">
        <v>1136</v>
      </c>
      <c r="C354" s="73">
        <v>2024</v>
      </c>
      <c r="D354" s="160">
        <v>45489</v>
      </c>
      <c r="E354" s="72" t="s">
        <v>1137</v>
      </c>
      <c r="F354" s="72" t="s">
        <v>295</v>
      </c>
      <c r="G354" s="72" t="s">
        <v>295</v>
      </c>
      <c r="H354" s="72" t="s">
        <v>295</v>
      </c>
      <c r="I354" s="72" t="s">
        <v>42</v>
      </c>
      <c r="J354" s="72" t="s">
        <v>646</v>
      </c>
      <c r="K354" s="103">
        <v>3875000</v>
      </c>
      <c r="L354" s="105">
        <v>327050</v>
      </c>
      <c r="M354" s="127">
        <v>281771.46999999997</v>
      </c>
      <c r="N354" s="127">
        <v>3338524.54</v>
      </c>
      <c r="O354" s="128">
        <f>Table1[[#This Row],[Qualified Property Amount Reported]]/Table1[[#This Row],[Qualified Property Amount Approved]]</f>
        <v>0.86155472</v>
      </c>
      <c r="P354" s="105">
        <v>216684</v>
      </c>
      <c r="Q354" s="167">
        <v>643973</v>
      </c>
      <c r="R354" s="167">
        <v>533607</v>
      </c>
      <c r="S354" s="168">
        <v>15</v>
      </c>
      <c r="T354" s="169">
        <v>1</v>
      </c>
      <c r="U354" s="77" t="s">
        <v>37</v>
      </c>
      <c r="V354" s="172"/>
      <c r="W354" s="41"/>
      <c r="X354" s="41"/>
      <c r="Y354" s="43"/>
      <c r="Z354" s="72">
        <v>27</v>
      </c>
      <c r="AA354" s="72"/>
      <c r="AB354" s="72">
        <v>14</v>
      </c>
      <c r="AC354" s="89"/>
    </row>
    <row r="355" spans="1:29" ht="99" customHeight="1" x14ac:dyDescent="0.35">
      <c r="A355" s="73">
        <v>353</v>
      </c>
      <c r="B355" s="72" t="s">
        <v>30</v>
      </c>
      <c r="C355" s="73">
        <v>2024</v>
      </c>
      <c r="D355" s="160">
        <v>45489</v>
      </c>
      <c r="E355" s="72" t="s">
        <v>31</v>
      </c>
      <c r="F355" s="72" t="s">
        <v>32</v>
      </c>
      <c r="G355" s="72" t="s">
        <v>33</v>
      </c>
      <c r="H355" s="72" t="s">
        <v>34</v>
      </c>
      <c r="I355" s="72" t="s">
        <v>35</v>
      </c>
      <c r="J355" s="72" t="s">
        <v>36</v>
      </c>
      <c r="K355" s="103">
        <v>177725118.47999999</v>
      </c>
      <c r="L355" s="105">
        <v>15000000</v>
      </c>
      <c r="M355" s="127">
        <v>127592.17</v>
      </c>
      <c r="N355" s="127">
        <v>1511755.6</v>
      </c>
      <c r="O355" s="128">
        <f>Table1[[#This Row],[Qualified Property Amount Reported]]/Table1[[#This Row],[Qualified Property Amount Approved]]</f>
        <v>8.5061448428299848E-3</v>
      </c>
      <c r="P355" s="105">
        <v>23938074</v>
      </c>
      <c r="Q355" s="167">
        <v>28826267</v>
      </c>
      <c r="R355" s="167">
        <v>37764341</v>
      </c>
      <c r="S355" s="71">
        <v>737</v>
      </c>
      <c r="T355" s="169">
        <v>62</v>
      </c>
      <c r="U355" s="77" t="s">
        <v>37</v>
      </c>
      <c r="V355" s="172"/>
      <c r="W355" s="41"/>
      <c r="X355" s="41"/>
      <c r="Y355" s="43"/>
      <c r="Z355" s="72">
        <v>6</v>
      </c>
      <c r="AA355" s="72">
        <v>16</v>
      </c>
      <c r="AB355" s="72">
        <v>8</v>
      </c>
      <c r="AC355" s="72">
        <v>7</v>
      </c>
    </row>
    <row r="356" spans="1:29" ht="76" customHeight="1" x14ac:dyDescent="0.35">
      <c r="A356" s="73">
        <v>354</v>
      </c>
      <c r="B356" s="72" t="s">
        <v>1110</v>
      </c>
      <c r="C356" s="73">
        <v>2024</v>
      </c>
      <c r="D356" s="160">
        <v>45489</v>
      </c>
      <c r="E356" s="72" t="s">
        <v>1111</v>
      </c>
      <c r="F356" s="72" t="s">
        <v>147</v>
      </c>
      <c r="G356" s="72" t="s">
        <v>147</v>
      </c>
      <c r="H356" s="72" t="s">
        <v>147</v>
      </c>
      <c r="I356" s="72" t="s">
        <v>42</v>
      </c>
      <c r="J356" s="72" t="s">
        <v>862</v>
      </c>
      <c r="K356" s="103">
        <v>48500000</v>
      </c>
      <c r="L356" s="105">
        <v>4093400</v>
      </c>
      <c r="M356" s="127">
        <v>0</v>
      </c>
      <c r="N356" s="127">
        <v>0</v>
      </c>
      <c r="O356" s="128">
        <f>Table1[[#This Row],[Qualified Property Amount Reported]]/Table1[[#This Row],[Qualified Property Amount Approved]]</f>
        <v>0</v>
      </c>
      <c r="P356" s="105">
        <v>2965647</v>
      </c>
      <c r="Q356" s="167">
        <v>8341678</v>
      </c>
      <c r="R356" s="167">
        <v>7213925</v>
      </c>
      <c r="S356" s="168">
        <v>135</v>
      </c>
      <c r="T356" s="169">
        <v>22</v>
      </c>
      <c r="U356" s="77" t="s">
        <v>37</v>
      </c>
      <c r="V356" s="172"/>
      <c r="W356" s="41"/>
      <c r="X356" s="41"/>
      <c r="Y356" s="43"/>
      <c r="Z356" s="72">
        <v>27</v>
      </c>
      <c r="AA356" s="72"/>
      <c r="AB356" s="72">
        <v>14</v>
      </c>
      <c r="AC356" s="89"/>
    </row>
    <row r="357" spans="1:29" ht="99" customHeight="1" x14ac:dyDescent="0.35">
      <c r="A357" s="73">
        <v>355</v>
      </c>
      <c r="B357" s="218" t="s">
        <v>1169</v>
      </c>
      <c r="C357" s="73">
        <v>2025</v>
      </c>
      <c r="D357" s="160">
        <v>45825</v>
      </c>
      <c r="E357" s="72" t="s">
        <v>1170</v>
      </c>
      <c r="F357" s="72" t="s">
        <v>1171</v>
      </c>
      <c r="G357" s="72" t="s">
        <v>1172</v>
      </c>
      <c r="H357" s="72" t="s">
        <v>1172</v>
      </c>
      <c r="I357" s="72" t="s">
        <v>35</v>
      </c>
      <c r="J357" s="72" t="s">
        <v>163</v>
      </c>
      <c r="K357" s="126">
        <v>3395000</v>
      </c>
      <c r="L357" s="130">
        <f>Table1[[#This Row],[Qualified Property Amount Approved]]*8.48%</f>
        <v>287896</v>
      </c>
      <c r="M357" s="127">
        <v>0</v>
      </c>
      <c r="N357" s="127">
        <v>0</v>
      </c>
      <c r="O357" s="128">
        <f>Table1[[#This Row],[Qualified Property Amount Reported]]/Table1[[#This Row],[Qualified Property Amount Approved]]</f>
        <v>0</v>
      </c>
      <c r="P357" s="167">
        <v>7436414</v>
      </c>
      <c r="Q357" s="221">
        <v>5214593</v>
      </c>
      <c r="R357" s="170">
        <v>12363112</v>
      </c>
      <c r="S357" s="168">
        <v>69</v>
      </c>
      <c r="T357" s="169">
        <v>4</v>
      </c>
      <c r="U357" s="77" t="s">
        <v>37</v>
      </c>
      <c r="V357" s="172"/>
      <c r="W357" s="41"/>
      <c r="X357" s="41"/>
      <c r="Y357" s="43"/>
      <c r="Z357" s="72">
        <v>50</v>
      </c>
      <c r="AA357" s="72"/>
      <c r="AB357" s="72">
        <v>29</v>
      </c>
      <c r="AC357" s="89"/>
    </row>
    <row r="358" spans="1:29" ht="99" customHeight="1" x14ac:dyDescent="0.35">
      <c r="A358" s="73">
        <v>356</v>
      </c>
      <c r="B358" s="218" t="s">
        <v>1173</v>
      </c>
      <c r="C358" s="73">
        <v>2025</v>
      </c>
      <c r="D358" s="160">
        <v>45825</v>
      </c>
      <c r="E358" s="72" t="s">
        <v>452</v>
      </c>
      <c r="F358" s="72" t="s">
        <v>399</v>
      </c>
      <c r="G358" s="72" t="s">
        <v>1174</v>
      </c>
      <c r="H358" s="72" t="s">
        <v>1174</v>
      </c>
      <c r="I358" s="72" t="s">
        <v>237</v>
      </c>
      <c r="J358" s="72" t="s">
        <v>453</v>
      </c>
      <c r="K358" s="126">
        <v>8631614</v>
      </c>
      <c r="L358" s="130">
        <f>Table1[[#This Row],[Qualified Property Amount Approved]]*8.48%</f>
        <v>731960.86719999998</v>
      </c>
      <c r="M358" s="127">
        <v>0</v>
      </c>
      <c r="N358" s="127">
        <v>0</v>
      </c>
      <c r="O358" s="128">
        <f>Table1[[#This Row],[Qualified Property Amount Reported]]/Table1[[#This Row],[Qualified Property Amount Approved]]</f>
        <v>0</v>
      </c>
      <c r="P358" s="167" t="s">
        <v>88</v>
      </c>
      <c r="Q358" s="221">
        <v>4211608</v>
      </c>
      <c r="R358" s="170">
        <v>3479647</v>
      </c>
      <c r="S358" s="168">
        <v>70</v>
      </c>
      <c r="T358" s="169">
        <v>5</v>
      </c>
      <c r="U358" s="77" t="s">
        <v>37</v>
      </c>
      <c r="V358" s="172"/>
      <c r="W358" s="41"/>
      <c r="X358" s="41"/>
      <c r="Y358" s="43"/>
      <c r="Z358" s="72">
        <v>13</v>
      </c>
      <c r="AA358" s="72"/>
      <c r="AB358" s="72">
        <v>5</v>
      </c>
      <c r="AC358" s="89"/>
    </row>
    <row r="359" spans="1:29" ht="99" customHeight="1" x14ac:dyDescent="0.35">
      <c r="A359" s="73">
        <v>357</v>
      </c>
      <c r="B359" s="218" t="s">
        <v>1175</v>
      </c>
      <c r="C359" s="73">
        <v>2025</v>
      </c>
      <c r="D359" s="160">
        <v>45825</v>
      </c>
      <c r="E359" s="72" t="s">
        <v>1176</v>
      </c>
      <c r="F359" s="72" t="s">
        <v>667</v>
      </c>
      <c r="G359" s="72" t="s">
        <v>1177</v>
      </c>
      <c r="H359" s="72" t="s">
        <v>1177</v>
      </c>
      <c r="I359" s="72" t="s">
        <v>35</v>
      </c>
      <c r="J359" s="72" t="s">
        <v>1096</v>
      </c>
      <c r="K359" s="126">
        <v>235000000</v>
      </c>
      <c r="L359" s="130">
        <f>Table1[[#This Row],[Qualified Property Amount Approved]]*8.48%</f>
        <v>19928000</v>
      </c>
      <c r="M359" s="127">
        <v>0</v>
      </c>
      <c r="N359" s="127">
        <v>0</v>
      </c>
      <c r="O359" s="128">
        <f>Table1[[#This Row],[Qualified Property Amount Reported]]/Table1[[#This Row],[Qualified Property Amount Approved]]</f>
        <v>0</v>
      </c>
      <c r="P359" s="167">
        <v>9966015</v>
      </c>
      <c r="Q359" s="221">
        <v>11992636</v>
      </c>
      <c r="R359" s="170">
        <v>2030650</v>
      </c>
      <c r="S359" s="168">
        <v>684</v>
      </c>
      <c r="T359" s="169">
        <v>89</v>
      </c>
      <c r="U359" s="77" t="s">
        <v>37</v>
      </c>
      <c r="V359" s="172"/>
      <c r="W359" s="41"/>
      <c r="X359" s="41"/>
      <c r="Y359" s="43"/>
      <c r="Z359" s="72">
        <v>5</v>
      </c>
      <c r="AA359" s="72"/>
      <c r="AB359" s="72">
        <v>6</v>
      </c>
      <c r="AC359" s="89"/>
    </row>
    <row r="360" spans="1:29" ht="75" customHeight="1" x14ac:dyDescent="0.35">
      <c r="A360" s="73">
        <v>358</v>
      </c>
      <c r="B360" s="218" t="s">
        <v>1178</v>
      </c>
      <c r="C360" s="73">
        <v>2025</v>
      </c>
      <c r="D360" s="160">
        <v>45825</v>
      </c>
      <c r="E360" s="72" t="s">
        <v>1179</v>
      </c>
      <c r="F360" s="72" t="s">
        <v>127</v>
      </c>
      <c r="G360" s="72" t="s">
        <v>1180</v>
      </c>
      <c r="H360" s="72" t="s">
        <v>1180</v>
      </c>
      <c r="I360" s="72" t="s">
        <v>42</v>
      </c>
      <c r="J360" s="72" t="s">
        <v>1181</v>
      </c>
      <c r="K360" s="126">
        <v>17500000</v>
      </c>
      <c r="L360" s="130">
        <f>Table1[[#This Row],[Qualified Property Amount Approved]]*8.48%</f>
        <v>1484000</v>
      </c>
      <c r="M360" s="127">
        <v>0</v>
      </c>
      <c r="N360" s="127">
        <v>0</v>
      </c>
      <c r="O360" s="128">
        <f>Table1[[#This Row],[Qualified Property Amount Reported]]/Table1[[#This Row],[Qualified Property Amount Approved]]</f>
        <v>0</v>
      </c>
      <c r="P360" s="167">
        <v>4382719</v>
      </c>
      <c r="Q360" s="221">
        <v>1101178</v>
      </c>
      <c r="R360" s="170">
        <v>3999897</v>
      </c>
      <c r="S360" s="168">
        <v>68</v>
      </c>
      <c r="T360" s="169">
        <v>8</v>
      </c>
      <c r="U360" s="77" t="s">
        <v>37</v>
      </c>
      <c r="V360" s="172"/>
      <c r="W360" s="41"/>
      <c r="X360" s="41"/>
      <c r="Y360" s="43"/>
      <c r="Z360" s="72">
        <v>24</v>
      </c>
      <c r="AA360" s="72"/>
      <c r="AB360" s="72">
        <v>10</v>
      </c>
      <c r="AC360" s="89"/>
    </row>
    <row r="361" spans="1:29" ht="99" customHeight="1" x14ac:dyDescent="0.35">
      <c r="A361" s="73">
        <v>359</v>
      </c>
      <c r="B361" s="218" t="s">
        <v>1182</v>
      </c>
      <c r="C361" s="73">
        <v>2025</v>
      </c>
      <c r="D361" s="160">
        <v>45825</v>
      </c>
      <c r="E361" s="72" t="s">
        <v>725</v>
      </c>
      <c r="F361" s="72" t="s">
        <v>1183</v>
      </c>
      <c r="G361" s="72" t="s">
        <v>99</v>
      </c>
      <c r="H361" s="72" t="s">
        <v>1184</v>
      </c>
      <c r="I361" s="72" t="s">
        <v>1185</v>
      </c>
      <c r="J361" s="72" t="s">
        <v>1186</v>
      </c>
      <c r="K361" s="126">
        <v>100623218</v>
      </c>
      <c r="L361" s="130">
        <f>Table1[[#This Row],[Qualified Property Amount Approved]]*8.48%</f>
        <v>8532848.8863999993</v>
      </c>
      <c r="M361" s="127">
        <v>0</v>
      </c>
      <c r="N361" s="127">
        <v>0</v>
      </c>
      <c r="O361" s="128">
        <f>Table1[[#This Row],[Qualified Property Amount Reported]]/Table1[[#This Row],[Qualified Property Amount Approved]]</f>
        <v>0</v>
      </c>
      <c r="P361" s="167">
        <v>199044</v>
      </c>
      <c r="Q361" s="221">
        <v>10795057</v>
      </c>
      <c r="R361" s="170">
        <v>2462158</v>
      </c>
      <c r="S361" s="168">
        <v>1698</v>
      </c>
      <c r="T361" s="169">
        <v>112</v>
      </c>
      <c r="U361" s="77" t="s">
        <v>37</v>
      </c>
      <c r="V361" s="172"/>
      <c r="W361" s="41"/>
      <c r="X361" s="41"/>
      <c r="Y361" s="43"/>
      <c r="Z361" s="72">
        <v>30</v>
      </c>
      <c r="AA361" s="72">
        <v>21</v>
      </c>
      <c r="AB361" s="72">
        <v>17</v>
      </c>
      <c r="AC361" s="72">
        <v>13</v>
      </c>
    </row>
    <row r="362" spans="1:29" ht="99" customHeight="1" x14ac:dyDescent="0.35">
      <c r="A362" s="73">
        <v>360</v>
      </c>
      <c r="B362" s="218" t="s">
        <v>1187</v>
      </c>
      <c r="C362" s="73">
        <v>2025</v>
      </c>
      <c r="D362" s="160">
        <v>45825</v>
      </c>
      <c r="E362" s="72" t="s">
        <v>973</v>
      </c>
      <c r="F362" s="72" t="s">
        <v>310</v>
      </c>
      <c r="G362" s="72" t="s">
        <v>1102</v>
      </c>
      <c r="H362" s="72" t="s">
        <v>1102</v>
      </c>
      <c r="I362" s="72" t="s">
        <v>237</v>
      </c>
      <c r="J362" s="72" t="s">
        <v>1188</v>
      </c>
      <c r="K362" s="126">
        <v>16500000</v>
      </c>
      <c r="L362" s="130">
        <f>Table1[[#This Row],[Qualified Property Amount Approved]]*8.48%</f>
        <v>1399200</v>
      </c>
      <c r="M362" s="127">
        <v>0</v>
      </c>
      <c r="N362" s="127">
        <v>0</v>
      </c>
      <c r="O362" s="128">
        <f>Table1[[#This Row],[Qualified Property Amount Reported]]/Table1[[#This Row],[Qualified Property Amount Approved]]</f>
        <v>0</v>
      </c>
      <c r="P362" s="167" t="s">
        <v>88</v>
      </c>
      <c r="Q362" s="221">
        <v>8306451</v>
      </c>
      <c r="R362" s="170">
        <v>6907251</v>
      </c>
      <c r="S362" s="168">
        <v>541</v>
      </c>
      <c r="T362" s="169">
        <v>13</v>
      </c>
      <c r="U362" s="77" t="s">
        <v>37</v>
      </c>
      <c r="V362" s="172"/>
      <c r="W362" s="41"/>
      <c r="X362" s="41"/>
      <c r="Y362" s="43"/>
      <c r="Z362" s="72">
        <v>64</v>
      </c>
      <c r="AA362" s="72"/>
      <c r="AB362" s="72">
        <v>30</v>
      </c>
      <c r="AC362" s="89"/>
    </row>
    <row r="363" spans="1:29" ht="99" customHeight="1" x14ac:dyDescent="0.35">
      <c r="A363" s="73">
        <v>361</v>
      </c>
      <c r="B363" s="218" t="s">
        <v>1189</v>
      </c>
      <c r="C363" s="73">
        <v>2025</v>
      </c>
      <c r="D363" s="160">
        <v>45825</v>
      </c>
      <c r="E363" s="72" t="s">
        <v>1190</v>
      </c>
      <c r="F363" s="72" t="s">
        <v>1191</v>
      </c>
      <c r="G363" s="72" t="s">
        <v>1192</v>
      </c>
      <c r="H363" s="72" t="s">
        <v>1192</v>
      </c>
      <c r="I363" s="72" t="s">
        <v>383</v>
      </c>
      <c r="J363" s="72" t="s">
        <v>479</v>
      </c>
      <c r="K363" s="126">
        <v>8700000</v>
      </c>
      <c r="L363" s="130">
        <f>Table1[[#This Row],[Qualified Property Amount Approved]]*8.48%</f>
        <v>737760</v>
      </c>
      <c r="M363" s="127">
        <v>0</v>
      </c>
      <c r="N363" s="127">
        <v>0</v>
      </c>
      <c r="O363" s="128">
        <f>Table1[[#This Row],[Qualified Property Amount Reported]]/Table1[[#This Row],[Qualified Property Amount Approved]]</f>
        <v>0</v>
      </c>
      <c r="P363" s="167">
        <v>15928</v>
      </c>
      <c r="Q363" s="221">
        <v>947765</v>
      </c>
      <c r="R363" s="170">
        <v>225933</v>
      </c>
      <c r="S363" s="168">
        <v>23</v>
      </c>
      <c r="T363" s="169">
        <v>3</v>
      </c>
      <c r="U363" s="77" t="s">
        <v>37</v>
      </c>
      <c r="V363" s="172"/>
      <c r="W363" s="41"/>
      <c r="X363" s="41"/>
      <c r="Y363" s="43"/>
      <c r="Z363" s="72">
        <v>27</v>
      </c>
      <c r="AA363" s="72"/>
      <c r="AB363" s="72">
        <v>4</v>
      </c>
      <c r="AC363" s="89"/>
    </row>
    <row r="364" spans="1:29" ht="99" customHeight="1" x14ac:dyDescent="0.35">
      <c r="A364" s="73">
        <v>362</v>
      </c>
      <c r="B364" s="218" t="s">
        <v>1193</v>
      </c>
      <c r="C364" s="73">
        <v>2025</v>
      </c>
      <c r="D364" s="160">
        <v>45825</v>
      </c>
      <c r="E364" s="72" t="s">
        <v>1194</v>
      </c>
      <c r="F364" s="72" t="s">
        <v>1195</v>
      </c>
      <c r="G364" s="72" t="s">
        <v>1196</v>
      </c>
      <c r="H364" s="72" t="s">
        <v>1196</v>
      </c>
      <c r="I364" s="72" t="s">
        <v>42</v>
      </c>
      <c r="J364" s="72" t="s">
        <v>138</v>
      </c>
      <c r="K364" s="126">
        <v>10510900</v>
      </c>
      <c r="L364" s="130">
        <f>Table1[[#This Row],[Qualified Property Amount Approved]]*8.48%</f>
        <v>891324.32</v>
      </c>
      <c r="M364" s="127">
        <v>0</v>
      </c>
      <c r="N364" s="127">
        <v>0</v>
      </c>
      <c r="O364" s="128">
        <f>Table1[[#This Row],[Qualified Property Amount Reported]]/Table1[[#This Row],[Qualified Property Amount Approved]]</f>
        <v>0</v>
      </c>
      <c r="P364" s="167">
        <v>1576611</v>
      </c>
      <c r="Q364" s="221">
        <v>1657994</v>
      </c>
      <c r="R364" s="170">
        <v>2343281</v>
      </c>
      <c r="S364" s="168">
        <v>35</v>
      </c>
      <c r="T364" s="169">
        <v>4</v>
      </c>
      <c r="U364" s="77" t="s">
        <v>37</v>
      </c>
      <c r="V364" s="172"/>
      <c r="W364" s="41"/>
      <c r="X364" s="41"/>
      <c r="Y364" s="43"/>
      <c r="Z364" s="72">
        <v>8</v>
      </c>
      <c r="AA364" s="72"/>
      <c r="AB364" s="72">
        <v>4</v>
      </c>
      <c r="AC364" s="89"/>
    </row>
    <row r="365" spans="1:29" ht="99" customHeight="1" x14ac:dyDescent="0.35">
      <c r="A365" s="73">
        <v>363</v>
      </c>
      <c r="B365" s="218" t="s">
        <v>1197</v>
      </c>
      <c r="C365" s="73">
        <v>2025</v>
      </c>
      <c r="D365" s="160">
        <v>45825</v>
      </c>
      <c r="E365" s="72" t="s">
        <v>715</v>
      </c>
      <c r="F365" s="72" t="s">
        <v>213</v>
      </c>
      <c r="G365" s="72" t="s">
        <v>116</v>
      </c>
      <c r="H365" s="72" t="s">
        <v>116</v>
      </c>
      <c r="I365" s="72" t="s">
        <v>42</v>
      </c>
      <c r="J365" s="72" t="s">
        <v>49</v>
      </c>
      <c r="K365" s="126">
        <v>13613115</v>
      </c>
      <c r="L365" s="130">
        <f>Table1[[#This Row],[Qualified Property Amount Approved]]*8.48%</f>
        <v>1154392.152</v>
      </c>
      <c r="M365" s="127">
        <v>0</v>
      </c>
      <c r="N365" s="127">
        <v>0</v>
      </c>
      <c r="O365" s="128">
        <f>Table1[[#This Row],[Qualified Property Amount Reported]]/Table1[[#This Row],[Qualified Property Amount Approved]]</f>
        <v>0</v>
      </c>
      <c r="P365" s="167">
        <v>687215</v>
      </c>
      <c r="Q365" s="221">
        <v>900882</v>
      </c>
      <c r="R365" s="170">
        <v>433706</v>
      </c>
      <c r="S365" s="168">
        <v>94</v>
      </c>
      <c r="T365" s="169">
        <v>7</v>
      </c>
      <c r="U365" s="77" t="s">
        <v>37</v>
      </c>
      <c r="V365" s="172"/>
      <c r="W365" s="41"/>
      <c r="X365" s="41"/>
      <c r="Y365" s="43"/>
      <c r="Z365" s="72">
        <v>76</v>
      </c>
      <c r="AA365" s="72"/>
      <c r="AB365" s="72">
        <v>40</v>
      </c>
      <c r="AC365" s="89"/>
    </row>
    <row r="366" spans="1:29" ht="99" customHeight="1" x14ac:dyDescent="0.35">
      <c r="A366" s="73">
        <v>364</v>
      </c>
      <c r="B366" s="218" t="s">
        <v>1198</v>
      </c>
      <c r="C366" s="73">
        <v>2025</v>
      </c>
      <c r="D366" s="160">
        <v>45825</v>
      </c>
      <c r="E366" s="72" t="s">
        <v>1199</v>
      </c>
      <c r="F366" s="72" t="s">
        <v>33</v>
      </c>
      <c r="G366" s="72" t="s">
        <v>1200</v>
      </c>
      <c r="H366" s="72" t="s">
        <v>1200</v>
      </c>
      <c r="I366" s="72" t="s">
        <v>35</v>
      </c>
      <c r="J366" s="72" t="s">
        <v>128</v>
      </c>
      <c r="K366" s="126">
        <v>13209100</v>
      </c>
      <c r="L366" s="130">
        <f>Table1[[#This Row],[Qualified Property Amount Approved]]*8.48%</f>
        <v>1120131.68</v>
      </c>
      <c r="M366" s="127">
        <v>0</v>
      </c>
      <c r="N366" s="127">
        <v>0</v>
      </c>
      <c r="O366" s="128">
        <f>Table1[[#This Row],[Qualified Property Amount Reported]]/Table1[[#This Row],[Qualified Property Amount Approved]]</f>
        <v>0</v>
      </c>
      <c r="P366" s="167">
        <v>1409436</v>
      </c>
      <c r="Q366" s="221">
        <v>1090947</v>
      </c>
      <c r="R366" s="170">
        <v>1380251</v>
      </c>
      <c r="S366" s="168">
        <v>85</v>
      </c>
      <c r="T366" s="169">
        <v>7</v>
      </c>
      <c r="U366" s="77" t="s">
        <v>37</v>
      </c>
      <c r="V366" s="172"/>
      <c r="W366" s="41"/>
      <c r="X366" s="41"/>
      <c r="Y366" s="43"/>
      <c r="Z366" s="72">
        <v>6</v>
      </c>
      <c r="AA366" s="72"/>
      <c r="AB366" s="72">
        <v>8</v>
      </c>
      <c r="AC366" s="89"/>
    </row>
    <row r="367" spans="1:29" ht="99" customHeight="1" x14ac:dyDescent="0.35">
      <c r="A367" s="73">
        <v>365</v>
      </c>
      <c r="B367" s="218" t="s">
        <v>1201</v>
      </c>
      <c r="C367" s="73">
        <v>2025</v>
      </c>
      <c r="D367" s="160">
        <v>45825</v>
      </c>
      <c r="E367" s="72" t="s">
        <v>1202</v>
      </c>
      <c r="F367" s="72" t="s">
        <v>1091</v>
      </c>
      <c r="G367" s="72" t="s">
        <v>116</v>
      </c>
      <c r="H367" s="72" t="s">
        <v>116</v>
      </c>
      <c r="I367" s="72" t="s">
        <v>237</v>
      </c>
      <c r="J367" s="72" t="s">
        <v>1203</v>
      </c>
      <c r="K367" s="126">
        <v>4498100</v>
      </c>
      <c r="L367" s="130">
        <f>Table1[[#This Row],[Qualified Property Amount Approved]]*8.48%</f>
        <v>381438.88</v>
      </c>
      <c r="M367" s="127">
        <v>0</v>
      </c>
      <c r="N367" s="127">
        <v>0</v>
      </c>
      <c r="O367" s="128">
        <f>Table1[[#This Row],[Qualified Property Amount Reported]]/Table1[[#This Row],[Qualified Property Amount Approved]]</f>
        <v>0</v>
      </c>
      <c r="P367" s="167" t="s">
        <v>88</v>
      </c>
      <c r="Q367" s="221">
        <v>676110</v>
      </c>
      <c r="R367" s="170">
        <v>294671</v>
      </c>
      <c r="S367" s="168">
        <v>31</v>
      </c>
      <c r="T367" s="169">
        <v>2</v>
      </c>
      <c r="U367" s="77" t="s">
        <v>37</v>
      </c>
      <c r="V367" s="172"/>
      <c r="W367" s="41"/>
      <c r="X367" s="41"/>
      <c r="Y367" s="43"/>
      <c r="Z367" s="72">
        <v>77</v>
      </c>
      <c r="AA367" s="72"/>
      <c r="AB367" s="72">
        <v>38</v>
      </c>
      <c r="AC367" s="89"/>
    </row>
    <row r="368" spans="1:29" ht="99" customHeight="1" x14ac:dyDescent="0.35">
      <c r="A368" s="73">
        <v>366</v>
      </c>
      <c r="B368" s="218" t="s">
        <v>1204</v>
      </c>
      <c r="C368" s="73">
        <v>2025</v>
      </c>
      <c r="D368" s="160">
        <v>45825</v>
      </c>
      <c r="E368" s="72" t="s">
        <v>1205</v>
      </c>
      <c r="F368" s="72" t="s">
        <v>1206</v>
      </c>
      <c r="G368" s="72" t="s">
        <v>1102</v>
      </c>
      <c r="H368" s="72" t="s">
        <v>1102</v>
      </c>
      <c r="I368" s="72" t="s">
        <v>237</v>
      </c>
      <c r="J368" s="72" t="s">
        <v>1207</v>
      </c>
      <c r="K368" s="126">
        <v>8900000</v>
      </c>
      <c r="L368" s="130">
        <f>Table1[[#This Row],[Qualified Property Amount Approved]]*8.48%</f>
        <v>754720</v>
      </c>
      <c r="M368" s="127">
        <v>0</v>
      </c>
      <c r="N368" s="127">
        <v>0</v>
      </c>
      <c r="O368" s="128">
        <f>Table1[[#This Row],[Qualified Property Amount Reported]]/Table1[[#This Row],[Qualified Property Amount Approved]]</f>
        <v>0</v>
      </c>
      <c r="P368" s="167" t="s">
        <v>88</v>
      </c>
      <c r="Q368" s="221">
        <v>1120453</v>
      </c>
      <c r="R368" s="170">
        <v>365733</v>
      </c>
      <c r="S368" s="168">
        <v>55</v>
      </c>
      <c r="T368" s="169">
        <v>3</v>
      </c>
      <c r="U368" s="77" t="s">
        <v>37</v>
      </c>
      <c r="V368" s="172"/>
      <c r="W368" s="41"/>
      <c r="X368" s="41"/>
      <c r="Y368" s="43"/>
      <c r="Z368" s="72">
        <v>54</v>
      </c>
      <c r="AA368" s="72"/>
      <c r="AB368" s="72">
        <v>33</v>
      </c>
      <c r="AC368" s="89"/>
    </row>
    <row r="369" spans="1:29" ht="99" customHeight="1" x14ac:dyDescent="0.35">
      <c r="A369" s="73">
        <v>367</v>
      </c>
      <c r="B369" s="218" t="s">
        <v>1208</v>
      </c>
      <c r="C369" s="73">
        <v>2025</v>
      </c>
      <c r="D369" s="160">
        <v>45825</v>
      </c>
      <c r="E369" s="72" t="s">
        <v>1209</v>
      </c>
      <c r="F369" s="72" t="s">
        <v>382</v>
      </c>
      <c r="G369" s="72" t="s">
        <v>1180</v>
      </c>
      <c r="H369" s="72" t="s">
        <v>1180</v>
      </c>
      <c r="I369" s="72" t="s">
        <v>237</v>
      </c>
      <c r="J369" s="72" t="s">
        <v>1210</v>
      </c>
      <c r="K369" s="126">
        <v>1040162</v>
      </c>
      <c r="L369" s="130">
        <f>Table1[[#This Row],[Qualified Property Amount Approved]]*8.48%</f>
        <v>88205.737600000008</v>
      </c>
      <c r="M369" s="127">
        <v>0</v>
      </c>
      <c r="N369" s="127">
        <v>0</v>
      </c>
      <c r="O369" s="128">
        <f>Table1[[#This Row],[Qualified Property Amount Reported]]/Table1[[#This Row],[Qualified Property Amount Approved]]</f>
        <v>0</v>
      </c>
      <c r="P369" s="167">
        <v>138410</v>
      </c>
      <c r="Q369" s="221" t="s">
        <v>88</v>
      </c>
      <c r="R369" s="170">
        <v>50204</v>
      </c>
      <c r="S369" s="168">
        <v>36</v>
      </c>
      <c r="T369" s="169">
        <v>2</v>
      </c>
      <c r="U369" s="77" t="s">
        <v>37</v>
      </c>
      <c r="V369" s="172"/>
      <c r="W369" s="41"/>
      <c r="X369" s="41"/>
      <c r="Y369" s="43"/>
      <c r="Z369" s="72">
        <v>20</v>
      </c>
      <c r="AA369" s="72"/>
      <c r="AB369" s="72">
        <v>9</v>
      </c>
      <c r="AC369" s="89"/>
    </row>
    <row r="370" spans="1:29" ht="99" customHeight="1" x14ac:dyDescent="0.35">
      <c r="A370" s="73">
        <v>368</v>
      </c>
      <c r="B370" s="218" t="s">
        <v>1211</v>
      </c>
      <c r="C370" s="73">
        <v>2025</v>
      </c>
      <c r="D370" s="160">
        <v>45825</v>
      </c>
      <c r="E370" s="72" t="s">
        <v>1212</v>
      </c>
      <c r="F370" s="72" t="s">
        <v>1213</v>
      </c>
      <c r="G370" s="72" t="s">
        <v>1214</v>
      </c>
      <c r="H370" s="72" t="s">
        <v>1214</v>
      </c>
      <c r="I370" s="72" t="s">
        <v>237</v>
      </c>
      <c r="J370" s="72" t="s">
        <v>1215</v>
      </c>
      <c r="K370" s="126">
        <v>23065760</v>
      </c>
      <c r="L370" s="130">
        <f>Table1[[#This Row],[Qualified Property Amount Approved]]*8.48%</f>
        <v>1955976.4480000001</v>
      </c>
      <c r="M370" s="127">
        <v>0</v>
      </c>
      <c r="N370" s="127">
        <v>0</v>
      </c>
      <c r="O370" s="128">
        <f>Table1[[#This Row],[Qualified Property Amount Reported]]/Table1[[#This Row],[Qualified Property Amount Approved]]</f>
        <v>0</v>
      </c>
      <c r="P370" s="167" t="s">
        <v>88</v>
      </c>
      <c r="Q370" s="221">
        <v>4014278</v>
      </c>
      <c r="R370" s="170">
        <v>2058301</v>
      </c>
      <c r="S370" s="168">
        <v>78</v>
      </c>
      <c r="T370" s="169">
        <v>7</v>
      </c>
      <c r="U370" s="77" t="s">
        <v>37</v>
      </c>
      <c r="V370" s="172"/>
      <c r="W370" s="41"/>
      <c r="X370" s="41"/>
      <c r="Y370" s="43"/>
      <c r="Z370" s="72">
        <v>11</v>
      </c>
      <c r="AA370" s="72"/>
      <c r="AB370" s="72">
        <v>3</v>
      </c>
      <c r="AC370" s="89"/>
    </row>
    <row r="371" spans="1:29" ht="99" customHeight="1" x14ac:dyDescent="0.35">
      <c r="A371" s="73">
        <v>369</v>
      </c>
      <c r="B371" s="218" t="s">
        <v>1216</v>
      </c>
      <c r="C371" s="73">
        <v>2025</v>
      </c>
      <c r="D371" s="160">
        <v>45825</v>
      </c>
      <c r="E371" s="72" t="s">
        <v>1217</v>
      </c>
      <c r="F371" s="72" t="s">
        <v>33</v>
      </c>
      <c r="G371" s="72" t="s">
        <v>1200</v>
      </c>
      <c r="H371" s="72" t="s">
        <v>1200</v>
      </c>
      <c r="I371" s="72" t="s">
        <v>35</v>
      </c>
      <c r="J371" s="72" t="s">
        <v>128</v>
      </c>
      <c r="K371" s="126">
        <v>4872625</v>
      </c>
      <c r="L371" s="130">
        <f>Table1[[#This Row],[Qualified Property Amount Approved]]*8.48%</f>
        <v>413198.6</v>
      </c>
      <c r="M371" s="127">
        <v>0</v>
      </c>
      <c r="N371" s="127">
        <v>0</v>
      </c>
      <c r="O371" s="128">
        <f>Table1[[#This Row],[Qualified Property Amount Reported]]/Table1[[#This Row],[Qualified Property Amount Approved]]</f>
        <v>0</v>
      </c>
      <c r="P371" s="167">
        <v>254474</v>
      </c>
      <c r="Q371" s="221">
        <v>424161</v>
      </c>
      <c r="R371" s="170">
        <v>265436</v>
      </c>
      <c r="S371" s="168">
        <v>39</v>
      </c>
      <c r="T371" s="169">
        <v>3</v>
      </c>
      <c r="U371" s="77" t="s">
        <v>37</v>
      </c>
      <c r="V371" s="172"/>
      <c r="W371" s="41"/>
      <c r="X371" s="41"/>
      <c r="Y371" s="43"/>
      <c r="Z371" s="72">
        <v>6</v>
      </c>
      <c r="AA371" s="72"/>
      <c r="AB371" s="72">
        <v>8</v>
      </c>
      <c r="AC371" s="89"/>
    </row>
    <row r="372" spans="1:29" ht="99" customHeight="1" x14ac:dyDescent="0.35">
      <c r="A372" s="73">
        <v>370</v>
      </c>
      <c r="B372" s="218" t="s">
        <v>1218</v>
      </c>
      <c r="C372" s="73">
        <v>2025</v>
      </c>
      <c r="D372" s="160">
        <v>45825</v>
      </c>
      <c r="E372" s="72" t="s">
        <v>1219</v>
      </c>
      <c r="F372" s="72" t="s">
        <v>702</v>
      </c>
      <c r="G372" s="72" t="s">
        <v>229</v>
      </c>
      <c r="H372" s="72" t="s">
        <v>229</v>
      </c>
      <c r="I372" s="72" t="s">
        <v>383</v>
      </c>
      <c r="J372" s="72" t="s">
        <v>739</v>
      </c>
      <c r="K372" s="126">
        <v>26522315</v>
      </c>
      <c r="L372" s="130">
        <f>Table1[[#This Row],[Qualified Property Amount Approved]]*8.48%</f>
        <v>2249092.3119999999</v>
      </c>
      <c r="M372" s="127">
        <v>0</v>
      </c>
      <c r="N372" s="127">
        <v>0</v>
      </c>
      <c r="O372" s="128">
        <f>Table1[[#This Row],[Qualified Property Amount Reported]]/Table1[[#This Row],[Qualified Property Amount Approved]]</f>
        <v>0</v>
      </c>
      <c r="P372" s="167">
        <v>77407</v>
      </c>
      <c r="Q372" s="221">
        <v>5943174</v>
      </c>
      <c r="R372" s="170">
        <v>3711488</v>
      </c>
      <c r="S372" s="168">
        <v>95</v>
      </c>
      <c r="T372" s="169">
        <v>9</v>
      </c>
      <c r="U372" s="77" t="s">
        <v>37</v>
      </c>
      <c r="V372" s="172"/>
      <c r="W372" s="41"/>
      <c r="X372" s="41"/>
      <c r="Y372" s="43"/>
      <c r="Z372" s="72">
        <v>22</v>
      </c>
      <c r="AA372" s="72"/>
      <c r="AB372" s="72">
        <v>4</v>
      </c>
      <c r="AC372" s="89"/>
    </row>
    <row r="373" spans="1:29" ht="99" customHeight="1" x14ac:dyDescent="0.35">
      <c r="A373" s="73">
        <v>371</v>
      </c>
      <c r="B373" s="218" t="s">
        <v>1220</v>
      </c>
      <c r="C373" s="73">
        <v>2025</v>
      </c>
      <c r="D373" s="160">
        <v>45825</v>
      </c>
      <c r="E373" s="72" t="s">
        <v>1221</v>
      </c>
      <c r="F373" s="72" t="s">
        <v>252</v>
      </c>
      <c r="G373" s="72" t="s">
        <v>252</v>
      </c>
      <c r="H373" s="72" t="s">
        <v>252</v>
      </c>
      <c r="I373" s="72" t="s">
        <v>1222</v>
      </c>
      <c r="J373" s="72" t="s">
        <v>646</v>
      </c>
      <c r="K373" s="126">
        <v>2131486</v>
      </c>
      <c r="L373" s="130">
        <f>Table1[[#This Row],[Qualified Property Amount Approved]]*8.48%</f>
        <v>180750.0128</v>
      </c>
      <c r="M373" s="127">
        <v>0</v>
      </c>
      <c r="N373" s="127">
        <v>0</v>
      </c>
      <c r="O373" s="128">
        <f>Table1[[#This Row],[Qualified Property Amount Reported]]/Table1[[#This Row],[Qualified Property Amount Approved]]</f>
        <v>0</v>
      </c>
      <c r="P373" s="167">
        <v>27220</v>
      </c>
      <c r="Q373" s="221">
        <v>133567</v>
      </c>
      <c r="R373" s="170">
        <v>-19963</v>
      </c>
      <c r="S373" s="168">
        <v>36</v>
      </c>
      <c r="T373" s="169">
        <v>4</v>
      </c>
      <c r="U373" s="77" t="s">
        <v>37</v>
      </c>
      <c r="V373" s="172"/>
      <c r="W373" s="41"/>
      <c r="X373" s="41"/>
      <c r="Y373" s="43"/>
      <c r="Z373" s="72">
        <v>33</v>
      </c>
      <c r="AA373" s="72"/>
      <c r="AB373" s="72">
        <v>16</v>
      </c>
      <c r="AC373" s="89"/>
    </row>
    <row r="374" spans="1:29" ht="99" customHeight="1" x14ac:dyDescent="0.35">
      <c r="A374" s="73">
        <v>372</v>
      </c>
      <c r="B374" s="218" t="s">
        <v>1223</v>
      </c>
      <c r="C374" s="73">
        <v>2025</v>
      </c>
      <c r="D374" s="160">
        <v>45825</v>
      </c>
      <c r="E374" s="72" t="s">
        <v>1224</v>
      </c>
      <c r="F374" s="72" t="s">
        <v>771</v>
      </c>
      <c r="G374" s="72" t="s">
        <v>147</v>
      </c>
      <c r="H374" s="72" t="s">
        <v>147</v>
      </c>
      <c r="I374" s="72" t="s">
        <v>42</v>
      </c>
      <c r="J374" s="72" t="s">
        <v>646</v>
      </c>
      <c r="K374" s="126">
        <v>3238839</v>
      </c>
      <c r="L374" s="130">
        <f>Table1[[#This Row],[Qualified Property Amount Approved]]*8.48%</f>
        <v>274653.54720000003</v>
      </c>
      <c r="M374" s="127">
        <v>0</v>
      </c>
      <c r="N374" s="127">
        <v>0</v>
      </c>
      <c r="O374" s="128">
        <f>Table1[[#This Row],[Qualified Property Amount Reported]]/Table1[[#This Row],[Qualified Property Amount Approved]]</f>
        <v>0</v>
      </c>
      <c r="P374" s="167">
        <v>105199</v>
      </c>
      <c r="Q374" s="221">
        <v>380190</v>
      </c>
      <c r="R374" s="170">
        <v>210735</v>
      </c>
      <c r="S374" s="168">
        <v>36</v>
      </c>
      <c r="T374" s="169">
        <v>4</v>
      </c>
      <c r="U374" s="77" t="s">
        <v>37</v>
      </c>
      <c r="V374" s="172"/>
      <c r="W374" s="41"/>
      <c r="X374" s="41"/>
      <c r="Y374" s="43"/>
      <c r="Z374" s="72">
        <v>27</v>
      </c>
      <c r="AA374" s="72"/>
      <c r="AB374" s="72">
        <v>14</v>
      </c>
      <c r="AC374" s="89"/>
    </row>
    <row r="375" spans="1:29" ht="99" customHeight="1" x14ac:dyDescent="0.35">
      <c r="A375" s="73">
        <v>373</v>
      </c>
      <c r="B375" s="218" t="s">
        <v>1225</v>
      </c>
      <c r="C375" s="73">
        <v>2025</v>
      </c>
      <c r="D375" s="160">
        <v>45825</v>
      </c>
      <c r="E375" s="72" t="s">
        <v>1226</v>
      </c>
      <c r="F375" s="72" t="s">
        <v>1227</v>
      </c>
      <c r="G375" s="72" t="s">
        <v>1192</v>
      </c>
      <c r="H375" s="72" t="s">
        <v>1192</v>
      </c>
      <c r="I375" s="72" t="s">
        <v>1222</v>
      </c>
      <c r="J375" s="72" t="s">
        <v>646</v>
      </c>
      <c r="K375" s="126">
        <v>2595033</v>
      </c>
      <c r="L375" s="130">
        <f>Table1[[#This Row],[Qualified Property Amount Approved]]*8.48%</f>
        <v>220058.7984</v>
      </c>
      <c r="M375" s="127">
        <v>0</v>
      </c>
      <c r="N375" s="127">
        <v>0</v>
      </c>
      <c r="O375" s="128">
        <f>Table1[[#This Row],[Qualified Property Amount Reported]]/Table1[[#This Row],[Qualified Property Amount Approved]]</f>
        <v>0</v>
      </c>
      <c r="P375" s="167">
        <v>81305</v>
      </c>
      <c r="Q375" s="221">
        <v>294842</v>
      </c>
      <c r="R375" s="170">
        <v>156088</v>
      </c>
      <c r="S375" s="168">
        <v>36</v>
      </c>
      <c r="T375" s="169">
        <v>4</v>
      </c>
      <c r="U375" s="77" t="s">
        <v>37</v>
      </c>
      <c r="V375" s="172"/>
      <c r="W375" s="41"/>
      <c r="X375" s="41"/>
      <c r="Y375" s="43"/>
      <c r="Z375" s="72">
        <v>27</v>
      </c>
      <c r="AA375" s="72"/>
      <c r="AB375" s="72">
        <v>14</v>
      </c>
      <c r="AC375" s="89"/>
    </row>
    <row r="376" spans="1:29" ht="99" customHeight="1" x14ac:dyDescent="0.35">
      <c r="A376" s="73">
        <v>374</v>
      </c>
      <c r="B376" s="218" t="s">
        <v>1228</v>
      </c>
      <c r="C376" s="73">
        <v>2025</v>
      </c>
      <c r="D376" s="160">
        <v>45825</v>
      </c>
      <c r="E376" s="72" t="s">
        <v>1229</v>
      </c>
      <c r="F376" s="72" t="s">
        <v>702</v>
      </c>
      <c r="G376" s="72" t="s">
        <v>1230</v>
      </c>
      <c r="H376" s="72" t="s">
        <v>1230</v>
      </c>
      <c r="I376" s="72" t="s">
        <v>1222</v>
      </c>
      <c r="J376" s="72" t="s">
        <v>646</v>
      </c>
      <c r="K376" s="126">
        <v>6402766</v>
      </c>
      <c r="L376" s="130">
        <f>Table1[[#This Row],[Qualified Property Amount Approved]]*8.48%</f>
        <v>542954.55680000002</v>
      </c>
      <c r="M376" s="127">
        <v>0</v>
      </c>
      <c r="N376" s="127">
        <v>0</v>
      </c>
      <c r="O376" s="128">
        <f>Table1[[#This Row],[Qualified Property Amount Reported]]/Table1[[#This Row],[Qualified Property Amount Approved]]</f>
        <v>0</v>
      </c>
      <c r="P376" s="167">
        <v>201031</v>
      </c>
      <c r="Q376" s="221">
        <v>749861</v>
      </c>
      <c r="R376" s="170">
        <v>407937</v>
      </c>
      <c r="S376" s="168">
        <v>36</v>
      </c>
      <c r="T376" s="169">
        <v>5</v>
      </c>
      <c r="U376" s="77" t="s">
        <v>37</v>
      </c>
      <c r="V376" s="172"/>
      <c r="W376" s="41"/>
      <c r="X376" s="41"/>
      <c r="Y376" s="43"/>
      <c r="Z376" s="72">
        <v>9</v>
      </c>
      <c r="AA376" s="72"/>
      <c r="AB376" s="72">
        <v>4</v>
      </c>
      <c r="AC376" s="89"/>
    </row>
    <row r="377" spans="1:29" ht="99" customHeight="1" x14ac:dyDescent="0.35">
      <c r="A377" s="73">
        <v>375</v>
      </c>
      <c r="B377" s="218" t="s">
        <v>1231</v>
      </c>
      <c r="C377" s="73">
        <v>2025</v>
      </c>
      <c r="D377" s="160">
        <v>45825</v>
      </c>
      <c r="E377" s="72" t="s">
        <v>1232</v>
      </c>
      <c r="F377" s="72" t="s">
        <v>559</v>
      </c>
      <c r="G377" s="72" t="s">
        <v>1102</v>
      </c>
      <c r="H377" s="72" t="s">
        <v>1102</v>
      </c>
      <c r="I377" s="72" t="s">
        <v>237</v>
      </c>
      <c r="J377" s="72" t="s">
        <v>1233</v>
      </c>
      <c r="K377" s="126">
        <v>8200000</v>
      </c>
      <c r="L377" s="130">
        <f>Table1[[#This Row],[Qualified Property Amount Approved]]*8.48%</f>
        <v>695360</v>
      </c>
      <c r="M377" s="127">
        <v>0</v>
      </c>
      <c r="N377" s="127">
        <v>0</v>
      </c>
      <c r="O377" s="128">
        <f>Table1[[#This Row],[Qualified Property Amount Reported]]/Table1[[#This Row],[Qualified Property Amount Approved]]</f>
        <v>0</v>
      </c>
      <c r="P377" s="167" t="s">
        <v>88</v>
      </c>
      <c r="Q377" s="221">
        <v>2242015</v>
      </c>
      <c r="R377" s="170">
        <v>1546655</v>
      </c>
      <c r="S377" s="168">
        <v>1284</v>
      </c>
      <c r="T377" s="169">
        <v>12</v>
      </c>
      <c r="U377" s="77" t="s">
        <v>37</v>
      </c>
      <c r="V377" s="172"/>
      <c r="W377" s="41"/>
      <c r="X377" s="41"/>
      <c r="Y377" s="43"/>
      <c r="Z377" s="72">
        <v>69</v>
      </c>
      <c r="AA377" s="72"/>
      <c r="AB377" s="72">
        <v>33</v>
      </c>
      <c r="AC377" s="89"/>
    </row>
    <row r="378" spans="1:29" ht="99" customHeight="1" x14ac:dyDescent="0.35">
      <c r="A378" s="73">
        <v>376</v>
      </c>
      <c r="B378" s="218" t="s">
        <v>1234</v>
      </c>
      <c r="C378" s="73">
        <v>2025</v>
      </c>
      <c r="D378" s="160">
        <v>45825</v>
      </c>
      <c r="E378" s="72" t="s">
        <v>1077</v>
      </c>
      <c r="F378" s="72" t="s">
        <v>506</v>
      </c>
      <c r="G378" s="72" t="s">
        <v>1174</v>
      </c>
      <c r="H378" s="72" t="s">
        <v>1174</v>
      </c>
      <c r="I378" s="72" t="s">
        <v>1235</v>
      </c>
      <c r="J378" s="72" t="s">
        <v>1078</v>
      </c>
      <c r="K378" s="126">
        <v>9827600</v>
      </c>
      <c r="L378" s="130">
        <f>Table1[[#This Row],[Qualified Property Amount Approved]]*8.48%</f>
        <v>833380.48</v>
      </c>
      <c r="M378" s="127">
        <v>0</v>
      </c>
      <c r="N378" s="127">
        <v>0</v>
      </c>
      <c r="O378" s="128">
        <f>Table1[[#This Row],[Qualified Property Amount Reported]]/Table1[[#This Row],[Qualified Property Amount Approved]]</f>
        <v>0</v>
      </c>
      <c r="P378" s="167" t="s">
        <v>88</v>
      </c>
      <c r="Q378" s="221">
        <v>1510384</v>
      </c>
      <c r="R378" s="170">
        <v>677003</v>
      </c>
      <c r="S378" s="168">
        <v>77</v>
      </c>
      <c r="T378" s="169">
        <v>55</v>
      </c>
      <c r="U378" s="77" t="s">
        <v>37</v>
      </c>
      <c r="V378" s="172"/>
      <c r="W378" s="41"/>
      <c r="X378" s="41"/>
      <c r="Y378" s="43"/>
      <c r="Z378" s="72">
        <v>13</v>
      </c>
      <c r="AA378" s="72"/>
      <c r="AB378" s="72">
        <v>5</v>
      </c>
      <c r="AC378" s="89"/>
    </row>
    <row r="379" spans="1:29" ht="99" customHeight="1" x14ac:dyDescent="0.35">
      <c r="A379" s="73">
        <v>377</v>
      </c>
      <c r="B379" s="218" t="s">
        <v>1236</v>
      </c>
      <c r="C379" s="73">
        <v>2025</v>
      </c>
      <c r="D379" s="160">
        <v>45825</v>
      </c>
      <c r="E379" s="72" t="s">
        <v>1237</v>
      </c>
      <c r="F379" s="72" t="s">
        <v>1238</v>
      </c>
      <c r="G379" s="72" t="s">
        <v>1102</v>
      </c>
      <c r="H379" s="72" t="s">
        <v>1102</v>
      </c>
      <c r="I379" s="72" t="s">
        <v>237</v>
      </c>
      <c r="J379" s="72" t="s">
        <v>1096</v>
      </c>
      <c r="K379" s="126">
        <v>13500000</v>
      </c>
      <c r="L379" s="130">
        <f>Table1[[#This Row],[Qualified Property Amount Approved]]*8.48%</f>
        <v>1144800</v>
      </c>
      <c r="M379" s="127">
        <v>0</v>
      </c>
      <c r="N379" s="127">
        <v>0</v>
      </c>
      <c r="O379" s="128">
        <f>Table1[[#This Row],[Qualified Property Amount Reported]]/Table1[[#This Row],[Qualified Property Amount Approved]]</f>
        <v>0</v>
      </c>
      <c r="P379" s="167" t="s">
        <v>88</v>
      </c>
      <c r="Q379" s="221">
        <v>1424488</v>
      </c>
      <c r="R379" s="170">
        <v>279688</v>
      </c>
      <c r="S379" s="168">
        <v>110</v>
      </c>
      <c r="T379" s="169">
        <v>8</v>
      </c>
      <c r="U379" s="77" t="s">
        <v>37</v>
      </c>
      <c r="V379" s="172"/>
      <c r="W379" s="41"/>
      <c r="X379" s="41"/>
      <c r="Y379" s="43"/>
      <c r="Z379" s="72">
        <v>49</v>
      </c>
      <c r="AA379" s="72"/>
      <c r="AB379" s="72">
        <v>25</v>
      </c>
      <c r="AC379" s="89"/>
    </row>
    <row r="380" spans="1:29" ht="99" customHeight="1" x14ac:dyDescent="0.35">
      <c r="A380" s="73">
        <v>378</v>
      </c>
      <c r="B380" s="218" t="s">
        <v>1239</v>
      </c>
      <c r="C380" s="73">
        <v>2025</v>
      </c>
      <c r="D380" s="160">
        <v>45825</v>
      </c>
      <c r="E380" s="72" t="s">
        <v>1240</v>
      </c>
      <c r="F380" s="72" t="s">
        <v>796</v>
      </c>
      <c r="G380" s="72" t="s">
        <v>1180</v>
      </c>
      <c r="H380" s="72" t="s">
        <v>1241</v>
      </c>
      <c r="I380" s="72" t="s">
        <v>1235</v>
      </c>
      <c r="J380" s="79" t="s">
        <v>780</v>
      </c>
      <c r="K380" s="126">
        <v>137000000</v>
      </c>
      <c r="L380" s="130">
        <f>Table1[[#This Row],[Qualified Property Amount Approved]]*8.48%</f>
        <v>11617600</v>
      </c>
      <c r="M380" s="127">
        <v>0</v>
      </c>
      <c r="N380" s="127">
        <v>0</v>
      </c>
      <c r="O380" s="128">
        <f>Table1[[#This Row],[Qualified Property Amount Reported]]/Table1[[#This Row],[Qualified Property Amount Approved]]</f>
        <v>0</v>
      </c>
      <c r="P380" s="167" t="s">
        <v>88</v>
      </c>
      <c r="Q380" s="221">
        <v>19451319</v>
      </c>
      <c r="R380" s="170">
        <v>7833719</v>
      </c>
      <c r="S380" s="168">
        <v>3156</v>
      </c>
      <c r="T380" s="169">
        <v>107</v>
      </c>
      <c r="U380" s="77" t="s">
        <v>37</v>
      </c>
      <c r="V380" s="172"/>
      <c r="W380" s="41"/>
      <c r="X380" s="41"/>
      <c r="Y380" s="43"/>
      <c r="Z380" s="72">
        <v>24</v>
      </c>
      <c r="AA380" s="72">
        <v>16</v>
      </c>
      <c r="AB380" s="72">
        <v>10</v>
      </c>
      <c r="AC380" s="72">
        <v>5</v>
      </c>
    </row>
    <row r="381" spans="1:29" ht="99" customHeight="1" x14ac:dyDescent="0.35">
      <c r="A381" s="73">
        <v>379</v>
      </c>
      <c r="B381" s="218" t="s">
        <v>1242</v>
      </c>
      <c r="C381" s="73">
        <v>2025</v>
      </c>
      <c r="D381" s="160">
        <v>45825</v>
      </c>
      <c r="E381" s="72" t="s">
        <v>1154</v>
      </c>
      <c r="F381" s="72" t="s">
        <v>1243</v>
      </c>
      <c r="G381" s="72" t="s">
        <v>99</v>
      </c>
      <c r="H381" s="72" t="s">
        <v>1244</v>
      </c>
      <c r="I381" s="72" t="s">
        <v>35</v>
      </c>
      <c r="J381" s="72" t="s">
        <v>1186</v>
      </c>
      <c r="K381" s="126">
        <v>60000000</v>
      </c>
      <c r="L381" s="130">
        <f>Table1[[#This Row],[Qualified Property Amount Approved]]*8.48%</f>
        <v>5088000</v>
      </c>
      <c r="M381" s="127">
        <v>0</v>
      </c>
      <c r="N381" s="127">
        <v>0</v>
      </c>
      <c r="O381" s="128">
        <f>Table1[[#This Row],[Qualified Property Amount Reported]]/Table1[[#This Row],[Qualified Property Amount Approved]]</f>
        <v>0</v>
      </c>
      <c r="P381" s="167">
        <v>1162154</v>
      </c>
      <c r="Q381" s="221">
        <v>9246721</v>
      </c>
      <c r="R381" s="170">
        <v>5320875</v>
      </c>
      <c r="S381" s="168">
        <v>789</v>
      </c>
      <c r="T381" s="169">
        <v>15</v>
      </c>
      <c r="U381" s="77" t="s">
        <v>37</v>
      </c>
      <c r="V381" s="172"/>
      <c r="W381" s="41"/>
      <c r="X381" s="41"/>
      <c r="Y381" s="43"/>
      <c r="Z381" s="72">
        <v>29</v>
      </c>
      <c r="AA381" s="72"/>
      <c r="AB381" s="72">
        <v>17</v>
      </c>
      <c r="AC381" s="89"/>
    </row>
    <row r="382" spans="1:29" ht="99" customHeight="1" x14ac:dyDescent="0.35">
      <c r="A382" s="73">
        <v>380</v>
      </c>
      <c r="B382" s="218" t="s">
        <v>1245</v>
      </c>
      <c r="C382" s="73">
        <v>2025</v>
      </c>
      <c r="D382" s="160">
        <v>45825</v>
      </c>
      <c r="E382" s="72" t="s">
        <v>1156</v>
      </c>
      <c r="F382" s="72" t="s">
        <v>1157</v>
      </c>
      <c r="G382" s="72" t="s">
        <v>55</v>
      </c>
      <c r="H382" s="72" t="s">
        <v>1246</v>
      </c>
      <c r="I382" s="72" t="s">
        <v>237</v>
      </c>
      <c r="J382" s="72" t="s">
        <v>1096</v>
      </c>
      <c r="K382" s="126">
        <v>46000000</v>
      </c>
      <c r="L382" s="130">
        <f>Table1[[#This Row],[Qualified Property Amount Approved]]*8.48%</f>
        <v>3900800</v>
      </c>
      <c r="M382" s="127">
        <v>0</v>
      </c>
      <c r="N382" s="127">
        <v>0</v>
      </c>
      <c r="O382" s="128">
        <f>Table1[[#This Row],[Qualified Property Amount Reported]]/Table1[[#This Row],[Qualified Property Amount Approved]]</f>
        <v>0</v>
      </c>
      <c r="P382" s="167" t="s">
        <v>88</v>
      </c>
      <c r="Q382" s="221">
        <v>6005615</v>
      </c>
      <c r="R382" s="170">
        <v>2104815</v>
      </c>
      <c r="S382" s="168">
        <v>431</v>
      </c>
      <c r="T382" s="169">
        <v>28</v>
      </c>
      <c r="U382" s="77" t="s">
        <v>37</v>
      </c>
      <c r="V382" s="172"/>
      <c r="W382" s="41"/>
      <c r="X382" s="41"/>
      <c r="Y382" s="43"/>
      <c r="Z382" s="72">
        <v>26</v>
      </c>
      <c r="AA382" s="72">
        <v>28</v>
      </c>
      <c r="AB382" s="72">
        <v>10</v>
      </c>
      <c r="AC382" s="72">
        <v>15</v>
      </c>
    </row>
    <row r="383" spans="1:29" ht="99" customHeight="1" x14ac:dyDescent="0.35">
      <c r="A383" s="73">
        <v>381</v>
      </c>
      <c r="B383" s="218" t="s">
        <v>1247</v>
      </c>
      <c r="C383" s="73">
        <v>2025</v>
      </c>
      <c r="D383" s="160">
        <v>45825</v>
      </c>
      <c r="E383" s="72" t="s">
        <v>1084</v>
      </c>
      <c r="F383" s="72" t="s">
        <v>1248</v>
      </c>
      <c r="G383" s="72" t="s">
        <v>55</v>
      </c>
      <c r="H383" s="72" t="s">
        <v>1249</v>
      </c>
      <c r="I383" s="72" t="s">
        <v>237</v>
      </c>
      <c r="J383" s="72" t="s">
        <v>1096</v>
      </c>
      <c r="K383" s="126">
        <v>156000000</v>
      </c>
      <c r="L383" s="130">
        <f>Table1[[#This Row],[Qualified Property Amount Approved]]*8.48%</f>
        <v>13228800</v>
      </c>
      <c r="M383" s="127">
        <v>0</v>
      </c>
      <c r="N383" s="127">
        <v>0</v>
      </c>
      <c r="O383" s="128">
        <f>Table1[[#This Row],[Qualified Property Amount Reported]]/Table1[[#This Row],[Qualified Property Amount Approved]]</f>
        <v>0</v>
      </c>
      <c r="P383" s="167" t="s">
        <v>88</v>
      </c>
      <c r="Q383" s="221">
        <v>69976384</v>
      </c>
      <c r="R383" s="170">
        <v>56747584</v>
      </c>
      <c r="S383" s="168">
        <v>7243</v>
      </c>
      <c r="T383" s="169">
        <v>314</v>
      </c>
      <c r="U383" s="77" t="s">
        <v>37</v>
      </c>
      <c r="V383" s="172"/>
      <c r="W383" s="41"/>
      <c r="X383" s="41"/>
      <c r="Y383" s="43"/>
      <c r="Z383" s="72">
        <v>26</v>
      </c>
      <c r="AA383" s="72">
        <v>26</v>
      </c>
      <c r="AB383" s="72">
        <v>10</v>
      </c>
      <c r="AC383" s="72">
        <v>10</v>
      </c>
    </row>
    <row r="384" spans="1:29" ht="99" customHeight="1" x14ac:dyDescent="0.35">
      <c r="A384" s="73">
        <v>382</v>
      </c>
      <c r="B384" s="218" t="s">
        <v>1250</v>
      </c>
      <c r="C384" s="73">
        <v>2025</v>
      </c>
      <c r="D384" s="160">
        <v>45825</v>
      </c>
      <c r="E384" s="72" t="s">
        <v>1084</v>
      </c>
      <c r="F384" s="72" t="s">
        <v>779</v>
      </c>
      <c r="G384" s="72" t="s">
        <v>55</v>
      </c>
      <c r="H384" s="72" t="s">
        <v>1249</v>
      </c>
      <c r="I384" s="72" t="s">
        <v>237</v>
      </c>
      <c r="J384" s="72" t="s">
        <v>1251</v>
      </c>
      <c r="K384" s="126">
        <v>23535000</v>
      </c>
      <c r="L384" s="130">
        <f>Table1[[#This Row],[Qualified Property Amount Approved]]*8.48%</f>
        <v>1995768</v>
      </c>
      <c r="M384" s="127">
        <v>0</v>
      </c>
      <c r="N384" s="127">
        <v>0</v>
      </c>
      <c r="O384" s="128">
        <f>Table1[[#This Row],[Qualified Property Amount Reported]]/Table1[[#This Row],[Qualified Property Amount Approved]]</f>
        <v>0</v>
      </c>
      <c r="P384" s="167" t="s">
        <v>88</v>
      </c>
      <c r="Q384" s="221">
        <v>3998313</v>
      </c>
      <c r="R384" s="170">
        <v>2002545</v>
      </c>
      <c r="S384" s="168">
        <v>193</v>
      </c>
      <c r="T384" s="169">
        <v>9</v>
      </c>
      <c r="U384" s="77" t="s">
        <v>37</v>
      </c>
      <c r="V384" s="172"/>
      <c r="W384" s="41"/>
      <c r="X384" s="41"/>
      <c r="Y384" s="43"/>
      <c r="Z384" s="72">
        <v>26</v>
      </c>
      <c r="AA384" s="72">
        <v>26</v>
      </c>
      <c r="AB384" s="72">
        <v>10</v>
      </c>
      <c r="AC384" s="72">
        <v>10</v>
      </c>
    </row>
    <row r="385" spans="1:29" ht="99" customHeight="1" x14ac:dyDescent="0.35">
      <c r="A385" s="73">
        <v>383</v>
      </c>
      <c r="B385" s="218" t="s">
        <v>1252</v>
      </c>
      <c r="C385" s="73">
        <v>2025</v>
      </c>
      <c r="D385" s="160">
        <v>45825</v>
      </c>
      <c r="E385" s="72" t="s">
        <v>1253</v>
      </c>
      <c r="F385" s="72" t="s">
        <v>1248</v>
      </c>
      <c r="G385" s="72" t="s">
        <v>55</v>
      </c>
      <c r="H385" s="72" t="s">
        <v>1246</v>
      </c>
      <c r="I385" s="72" t="s">
        <v>237</v>
      </c>
      <c r="J385" s="72" t="s">
        <v>1254</v>
      </c>
      <c r="K385" s="126">
        <v>23500000</v>
      </c>
      <c r="L385" s="130">
        <f>Table1[[#This Row],[Qualified Property Amount Approved]]*8.48%</f>
        <v>1992800</v>
      </c>
      <c r="M385" s="127">
        <v>0</v>
      </c>
      <c r="N385" s="127">
        <v>0</v>
      </c>
      <c r="O385" s="128">
        <f>Table1[[#This Row],[Qualified Property Amount Reported]]/Table1[[#This Row],[Qualified Property Amount Approved]]</f>
        <v>0</v>
      </c>
      <c r="P385" s="167" t="s">
        <v>88</v>
      </c>
      <c r="Q385" s="221">
        <v>9349951</v>
      </c>
      <c r="R385" s="170">
        <v>7357151</v>
      </c>
      <c r="S385" s="168">
        <v>3630</v>
      </c>
      <c r="T385" s="169">
        <v>43</v>
      </c>
      <c r="U385" s="77" t="s">
        <v>37</v>
      </c>
      <c r="V385" s="172"/>
      <c r="W385" s="41"/>
      <c r="X385" s="41"/>
      <c r="Y385" s="43"/>
      <c r="Z385" s="72">
        <v>26</v>
      </c>
      <c r="AA385" s="72"/>
      <c r="AB385" s="72">
        <v>10</v>
      </c>
      <c r="AC385" s="222"/>
    </row>
    <row r="386" spans="1:29" ht="104.25" customHeight="1" x14ac:dyDescent="0.35">
      <c r="A386" s="73">
        <v>384</v>
      </c>
      <c r="B386" s="218" t="s">
        <v>1255</v>
      </c>
      <c r="C386" s="73">
        <v>2025</v>
      </c>
      <c r="D386" s="160">
        <v>45825</v>
      </c>
      <c r="E386" s="72" t="s">
        <v>1256</v>
      </c>
      <c r="F386" s="72" t="s">
        <v>259</v>
      </c>
      <c r="G386" s="72" t="s">
        <v>1214</v>
      </c>
      <c r="H386" s="72" t="s">
        <v>1214</v>
      </c>
      <c r="I386" s="72" t="s">
        <v>1257</v>
      </c>
      <c r="J386" s="72" t="s">
        <v>1258</v>
      </c>
      <c r="K386" s="126">
        <v>14700000</v>
      </c>
      <c r="L386" s="130">
        <f>Table1[[#This Row],[Qualified Property Amount Approved]]*8.48%</f>
        <v>1246560</v>
      </c>
      <c r="M386" s="127">
        <v>0</v>
      </c>
      <c r="N386" s="127">
        <v>0</v>
      </c>
      <c r="O386" s="128">
        <f>Table1[[#This Row],[Qualified Property Amount Reported]]/Table1[[#This Row],[Qualified Property Amount Approved]]</f>
        <v>0</v>
      </c>
      <c r="P386" s="167" t="s">
        <v>88</v>
      </c>
      <c r="Q386" s="221">
        <v>5719154</v>
      </c>
      <c r="R386" s="170">
        <v>4472594</v>
      </c>
      <c r="S386" s="168">
        <v>222</v>
      </c>
      <c r="T386" s="169">
        <v>13</v>
      </c>
      <c r="U386" s="77" t="s">
        <v>37</v>
      </c>
      <c r="V386" s="172"/>
      <c r="W386" s="41"/>
      <c r="X386" s="41"/>
      <c r="Y386" s="43"/>
      <c r="Z386" s="72">
        <v>11</v>
      </c>
      <c r="AA386" s="72"/>
      <c r="AB386" s="72">
        <v>3</v>
      </c>
      <c r="AC386" s="89"/>
    </row>
    <row r="387" spans="1:29" ht="72.75" customHeight="1" x14ac:dyDescent="0.35">
      <c r="A387" s="73">
        <v>385</v>
      </c>
      <c r="B387" s="72" t="s">
        <v>1259</v>
      </c>
      <c r="C387" s="73">
        <v>2025</v>
      </c>
      <c r="D387" s="160">
        <v>45825</v>
      </c>
      <c r="E387" s="72" t="s">
        <v>1260</v>
      </c>
      <c r="F387" s="72" t="s">
        <v>69</v>
      </c>
      <c r="G387" s="72" t="s">
        <v>1082</v>
      </c>
      <c r="H387" s="72" t="s">
        <v>1082</v>
      </c>
      <c r="I387" s="72" t="s">
        <v>237</v>
      </c>
      <c r="J387" s="72" t="s">
        <v>1261</v>
      </c>
      <c r="K387" s="103">
        <v>117771409</v>
      </c>
      <c r="L387" s="130">
        <f>Table1[[#This Row],[Qualified Property Amount Approved]]*8.48%</f>
        <v>9987015.4832000006</v>
      </c>
      <c r="M387" s="127">
        <v>0</v>
      </c>
      <c r="N387" s="127">
        <v>0</v>
      </c>
      <c r="O387" s="128">
        <f>Table1[[#This Row],[Qualified Property Amount Reported]]/Table1[[#This Row],[Qualified Property Amount Approved]]</f>
        <v>0</v>
      </c>
      <c r="P387" s="167" t="s">
        <v>88</v>
      </c>
      <c r="Q387" s="221">
        <v>12360519</v>
      </c>
      <c r="R387" s="170">
        <v>2373504</v>
      </c>
      <c r="S387" s="168">
        <v>439</v>
      </c>
      <c r="T387" s="169">
        <v>27</v>
      </c>
      <c r="U387" s="77" t="s">
        <v>37</v>
      </c>
      <c r="V387" s="172"/>
      <c r="W387" s="41"/>
      <c r="X387" s="41"/>
      <c r="Y387" s="43"/>
      <c r="Z387" s="72">
        <v>26</v>
      </c>
      <c r="AA387" s="72"/>
      <c r="AB387" s="72">
        <v>10</v>
      </c>
      <c r="AC387" s="89"/>
    </row>
    <row r="388" spans="1:29" ht="57.5" customHeight="1" x14ac:dyDescent="0.35">
      <c r="A388" s="73"/>
      <c r="B388" s="161">
        <f>SUBTOTAL(103,Table1[App. No.])</f>
        <v>385</v>
      </c>
      <c r="C388" s="72"/>
      <c r="D388" s="96"/>
      <c r="E388" s="72"/>
      <c r="F388" s="72"/>
      <c r="G388" s="72"/>
      <c r="H388" s="72"/>
      <c r="I388" s="72"/>
      <c r="J388" s="161" t="s">
        <v>1262</v>
      </c>
      <c r="K388" s="162">
        <f>SUBTOTAL(109,Table1[Qualified Property Amount Approved])</f>
        <v>16537346530.179996</v>
      </c>
      <c r="L388" s="163">
        <f>SUBTOTAL(109,Table1[Estimated STE¹])</f>
        <v>1396082429.9971974</v>
      </c>
      <c r="M388" s="162">
        <f>SUBTOTAL(109,Table1[Estimated STE Used 
to Date¹])</f>
        <v>754874135.86941767</v>
      </c>
      <c r="N388" s="162">
        <f>SUBTOTAL(109,Table1[Qualified Property Amount Reported])</f>
        <v>8953515157.6501083</v>
      </c>
      <c r="O388" s="164">
        <f>Table1[[#Totals],[Qualified Property Amount Reported]]/Table1[[#Totals],[Qualified Property Amount Approved]]</f>
        <v>0.54141183661540271</v>
      </c>
      <c r="P388" s="163">
        <f>SUBTOTAL(109,Table1[Estimated 
Environmental 
Benefit])</f>
        <v>522969806.57739556</v>
      </c>
      <c r="Q388" s="163">
        <f>SUBTOTAL(109,Table1[Estimated 
Fiscal 
Benefit² ])</f>
        <v>2799677040.2205372</v>
      </c>
      <c r="R388" s="163">
        <f>SUBTOTAL(109,Table1[Estimated 
Net Benefit²])</f>
        <v>1926506418.0707617</v>
      </c>
      <c r="S388" s="150">
        <f>SUBTOTAL(109,Table1[Est.
Total Jobs² ])</f>
        <v>158283.33772990096</v>
      </c>
      <c r="T388" s="150">
        <f>SUBTOTAL(109,Table1[Est. Jobs from STE²])</f>
        <v>7907.942760207311</v>
      </c>
      <c r="U388" s="72"/>
      <c r="V388" s="112"/>
      <c r="W388" s="113"/>
      <c r="X388" s="113"/>
      <c r="Y388" s="114"/>
      <c r="Z388" s="72"/>
      <c r="AA388" s="72"/>
      <c r="AB388" s="72"/>
      <c r="AC388" s="117"/>
    </row>
    <row r="389" spans="1:29" ht="26.25" customHeight="1" x14ac:dyDescent="0.35">
      <c r="A389" s="232" t="s">
        <v>1263</v>
      </c>
      <c r="B389" s="232"/>
      <c r="C389" s="233"/>
      <c r="D389" s="232"/>
      <c r="E389" s="232"/>
      <c r="F389" s="232"/>
      <c r="G389" s="232"/>
      <c r="H389" s="232"/>
      <c r="I389" s="232"/>
      <c r="J389" s="232"/>
      <c r="K389" s="232"/>
      <c r="L389" s="234"/>
      <c r="M389" s="232"/>
      <c r="N389" s="232"/>
      <c r="O389" s="232"/>
      <c r="P389" s="232"/>
      <c r="Q389" s="232"/>
      <c r="R389" s="232"/>
      <c r="S389" s="232"/>
    </row>
    <row r="390" spans="1:29" ht="27" customHeight="1" x14ac:dyDescent="0.35">
      <c r="A390" s="229" t="s">
        <v>1264</v>
      </c>
      <c r="B390" s="229"/>
      <c r="C390" s="230"/>
      <c r="D390" s="229"/>
      <c r="E390" s="229"/>
      <c r="F390" s="229"/>
      <c r="G390" s="229"/>
      <c r="H390" s="229"/>
      <c r="I390" s="229"/>
      <c r="J390" s="229"/>
      <c r="K390" s="229"/>
      <c r="L390" s="231"/>
      <c r="M390" s="229"/>
      <c r="N390" s="229"/>
      <c r="O390" s="229"/>
      <c r="P390" s="229"/>
    </row>
    <row r="391" spans="1:29" ht="27" customHeight="1" x14ac:dyDescent="0.35">
      <c r="G391" s="99"/>
      <c r="H391" s="93"/>
      <c r="I391" s="93"/>
      <c r="J391" s="84"/>
      <c r="K391" s="165"/>
      <c r="L391" s="166"/>
      <c r="M391" s="165"/>
      <c r="N391" s="2"/>
      <c r="O391" s="28"/>
      <c r="P391" s="28"/>
    </row>
    <row r="392" spans="1:29" ht="27" customHeight="1" x14ac:dyDescent="0.35">
      <c r="G392" s="99"/>
      <c r="H392" s="93"/>
      <c r="I392" s="93"/>
      <c r="J392" s="84"/>
      <c r="K392" s="165"/>
      <c r="L392" s="166"/>
      <c r="M392" s="165"/>
      <c r="N392" s="2"/>
      <c r="O392" s="28"/>
      <c r="P392" s="28"/>
    </row>
    <row r="393" spans="1:29" ht="27" customHeight="1" x14ac:dyDescent="0.35">
      <c r="G393" s="99"/>
      <c r="H393" s="93"/>
      <c r="I393" s="93"/>
      <c r="J393" s="84"/>
      <c r="L393" s="109"/>
      <c r="O393" s="28"/>
      <c r="P393" s="28"/>
    </row>
    <row r="394" spans="1:29" ht="27" customHeight="1" x14ac:dyDescent="0.35">
      <c r="G394" s="99"/>
      <c r="H394" s="93"/>
      <c r="I394" s="93"/>
      <c r="J394" s="84"/>
      <c r="L394" s="109"/>
      <c r="O394" s="28"/>
      <c r="P394" s="28"/>
    </row>
    <row r="395" spans="1:29" ht="27" customHeight="1" x14ac:dyDescent="0.35">
      <c r="G395" s="99"/>
      <c r="H395" s="93"/>
      <c r="I395" s="93"/>
      <c r="J395" s="84"/>
      <c r="L395" s="109"/>
      <c r="O395" s="28"/>
      <c r="P395" s="28"/>
    </row>
    <row r="396" spans="1:29" ht="27" customHeight="1" x14ac:dyDescent="0.35">
      <c r="G396" s="99"/>
      <c r="H396" s="93"/>
      <c r="I396" s="93"/>
      <c r="J396" s="84"/>
      <c r="L396" s="109"/>
      <c r="O396" s="28"/>
      <c r="P396" s="28"/>
    </row>
    <row r="397" spans="1:29" ht="27" customHeight="1" x14ac:dyDescent="0.35">
      <c r="G397" s="99"/>
      <c r="H397" s="93"/>
      <c r="I397" s="93"/>
      <c r="J397" s="84"/>
      <c r="L397" s="109"/>
      <c r="O397" s="28"/>
      <c r="P397" s="28"/>
    </row>
    <row r="398" spans="1:29" ht="27" customHeight="1" x14ac:dyDescent="0.35">
      <c r="G398" s="99"/>
      <c r="H398" s="93"/>
      <c r="I398" s="93"/>
      <c r="J398" s="84"/>
      <c r="L398" s="109"/>
      <c r="O398" s="28"/>
      <c r="P398" s="28"/>
    </row>
    <row r="399" spans="1:29" ht="27" customHeight="1" x14ac:dyDescent="0.35">
      <c r="G399" s="99"/>
      <c r="H399" s="93"/>
      <c r="I399" s="93"/>
      <c r="J399" s="84"/>
      <c r="L399" s="109"/>
      <c r="O399" s="28"/>
      <c r="P399" s="28"/>
    </row>
    <row r="400" spans="1:29" ht="27" customHeight="1" x14ac:dyDescent="0.35">
      <c r="G400" s="99"/>
      <c r="H400" s="93"/>
      <c r="I400" s="93"/>
      <c r="J400" s="84"/>
      <c r="L400" s="109"/>
      <c r="O400" s="28"/>
      <c r="P400" s="28"/>
    </row>
    <row r="401" spans="7:16" ht="27" customHeight="1" x14ac:dyDescent="0.35">
      <c r="G401" s="99"/>
      <c r="H401" s="93"/>
      <c r="I401" s="93"/>
      <c r="J401" s="84"/>
      <c r="L401" s="109"/>
      <c r="O401" s="28"/>
      <c r="P401" s="28"/>
    </row>
    <row r="402" spans="7:16" ht="27" customHeight="1" x14ac:dyDescent="0.35">
      <c r="G402" s="99"/>
      <c r="H402" s="93"/>
      <c r="I402" s="93"/>
      <c r="J402" s="84"/>
      <c r="L402" s="109"/>
      <c r="O402" s="28"/>
      <c r="P402" s="28"/>
    </row>
    <row r="403" spans="7:16" ht="27" customHeight="1" x14ac:dyDescent="0.35">
      <c r="G403" s="99"/>
      <c r="H403" s="93"/>
      <c r="I403" s="93"/>
      <c r="J403" s="84"/>
      <c r="L403" s="109"/>
      <c r="O403" s="28"/>
      <c r="P403" s="28"/>
    </row>
    <row r="404" spans="7:16" ht="27" customHeight="1" x14ac:dyDescent="0.35">
      <c r="G404" s="99"/>
      <c r="H404" s="93"/>
      <c r="I404" s="93"/>
      <c r="J404" s="84"/>
      <c r="L404" s="109"/>
      <c r="O404" s="28"/>
      <c r="P404" s="28"/>
    </row>
    <row r="405" spans="7:16" ht="27" customHeight="1" x14ac:dyDescent="0.35">
      <c r="G405" s="99"/>
      <c r="H405" s="93"/>
      <c r="I405" s="93"/>
      <c r="J405" s="84"/>
      <c r="L405" s="109"/>
      <c r="O405" s="28"/>
      <c r="P405" s="28"/>
    </row>
    <row r="406" spans="7:16" ht="27" customHeight="1" x14ac:dyDescent="0.35">
      <c r="G406" s="99"/>
      <c r="H406" s="93"/>
      <c r="I406" s="93"/>
      <c r="J406" s="84"/>
      <c r="L406" s="109"/>
      <c r="O406" s="28"/>
      <c r="P406" s="28"/>
    </row>
    <row r="407" spans="7:16" ht="27" customHeight="1" x14ac:dyDescent="0.35">
      <c r="G407" s="99"/>
      <c r="H407" s="93"/>
      <c r="I407" s="93"/>
      <c r="J407" s="84"/>
      <c r="L407" s="109"/>
      <c r="O407" s="28"/>
      <c r="P407" s="28"/>
    </row>
    <row r="408" spans="7:16" ht="27" customHeight="1" x14ac:dyDescent="0.35">
      <c r="G408" s="99"/>
      <c r="H408" s="93"/>
      <c r="I408" s="93"/>
      <c r="J408" s="84"/>
      <c r="L408" s="109"/>
      <c r="O408" s="28"/>
      <c r="P408" s="28"/>
    </row>
    <row r="409" spans="7:16" ht="27" customHeight="1" x14ac:dyDescent="0.35">
      <c r="G409" s="99"/>
      <c r="H409" s="93"/>
      <c r="I409" s="93"/>
      <c r="J409" s="84"/>
      <c r="L409" s="109"/>
      <c r="O409" s="28"/>
      <c r="P409" s="28"/>
    </row>
    <row r="410" spans="7:16" ht="27" customHeight="1" x14ac:dyDescent="0.35">
      <c r="G410" s="99"/>
      <c r="H410" s="93"/>
      <c r="I410" s="93"/>
      <c r="J410" s="84"/>
      <c r="L410" s="109"/>
      <c r="O410" s="28"/>
      <c r="P410" s="28"/>
    </row>
    <row r="411" spans="7:16" ht="27" customHeight="1" x14ac:dyDescent="0.35">
      <c r="G411" s="99"/>
      <c r="H411" s="93"/>
      <c r="I411" s="93"/>
      <c r="J411" s="84"/>
      <c r="L411" s="109"/>
      <c r="O411" s="28"/>
      <c r="P411" s="28"/>
    </row>
    <row r="412" spans="7:16" ht="27" customHeight="1" x14ac:dyDescent="0.35">
      <c r="G412" s="99"/>
      <c r="H412" s="93"/>
      <c r="I412" s="93"/>
      <c r="J412" s="84"/>
      <c r="L412" s="109"/>
      <c r="O412" s="28"/>
      <c r="P412" s="28"/>
    </row>
    <row r="413" spans="7:16" ht="27" customHeight="1" x14ac:dyDescent="0.35">
      <c r="G413" s="99"/>
      <c r="H413" s="93"/>
      <c r="I413" s="93"/>
      <c r="J413" s="84"/>
      <c r="L413" s="109"/>
      <c r="O413" s="28"/>
      <c r="P413" s="28"/>
    </row>
    <row r="414" spans="7:16" ht="27" customHeight="1" x14ac:dyDescent="0.35">
      <c r="G414" s="99"/>
      <c r="H414" s="93"/>
      <c r="I414" s="93"/>
      <c r="J414" s="84"/>
      <c r="L414" s="109"/>
      <c r="O414" s="28"/>
      <c r="P414" s="28"/>
    </row>
    <row r="415" spans="7:16" ht="27" customHeight="1" x14ac:dyDescent="0.35">
      <c r="G415" s="99"/>
      <c r="H415" s="93"/>
      <c r="I415" s="93"/>
      <c r="J415" s="84"/>
      <c r="L415" s="109"/>
      <c r="O415" s="28"/>
      <c r="P415" s="28"/>
    </row>
    <row r="416" spans="7:16" ht="27" customHeight="1" x14ac:dyDescent="0.35">
      <c r="G416" s="99"/>
      <c r="H416" s="93"/>
      <c r="I416" s="93"/>
      <c r="J416" s="84"/>
      <c r="L416" s="109"/>
      <c r="O416" s="28"/>
      <c r="P416" s="28"/>
    </row>
    <row r="417" spans="7:16" ht="27" customHeight="1" x14ac:dyDescent="0.35">
      <c r="G417" s="99"/>
      <c r="H417" s="93"/>
      <c r="I417" s="93"/>
      <c r="J417" s="84"/>
      <c r="L417" s="109"/>
      <c r="O417" s="28"/>
      <c r="P417" s="28"/>
    </row>
    <row r="418" spans="7:16" ht="27" customHeight="1" x14ac:dyDescent="0.35">
      <c r="G418" s="99"/>
      <c r="H418" s="93"/>
      <c r="I418" s="93"/>
      <c r="J418" s="84"/>
      <c r="L418" s="109"/>
      <c r="O418" s="28"/>
      <c r="P418" s="28"/>
    </row>
    <row r="419" spans="7:16" ht="27" customHeight="1" x14ac:dyDescent="0.35">
      <c r="G419" s="99"/>
      <c r="H419" s="93"/>
      <c r="I419" s="93"/>
      <c r="J419" s="84"/>
      <c r="L419" s="109"/>
      <c r="O419" s="28"/>
      <c r="P419" s="28"/>
    </row>
    <row r="420" spans="7:16" ht="27" customHeight="1" x14ac:dyDescent="0.35">
      <c r="G420" s="99"/>
      <c r="H420" s="93"/>
      <c r="I420" s="93"/>
      <c r="J420" s="84"/>
      <c r="L420" s="109"/>
      <c r="O420" s="28"/>
      <c r="P420" s="28"/>
    </row>
    <row r="421" spans="7:16" ht="27" customHeight="1" x14ac:dyDescent="0.35">
      <c r="G421" s="99"/>
      <c r="H421" s="93"/>
      <c r="I421" s="93"/>
      <c r="J421" s="84"/>
      <c r="L421" s="109"/>
      <c r="O421" s="28"/>
      <c r="P421" s="28"/>
    </row>
    <row r="422" spans="7:16" ht="27" customHeight="1" x14ac:dyDescent="0.35">
      <c r="G422" s="99"/>
      <c r="H422" s="93"/>
      <c r="I422" s="93"/>
      <c r="J422" s="84"/>
      <c r="L422" s="109"/>
      <c r="O422" s="28"/>
      <c r="P422" s="28"/>
    </row>
    <row r="423" spans="7:16" ht="27" customHeight="1" x14ac:dyDescent="0.35">
      <c r="G423" s="99"/>
      <c r="H423" s="93"/>
      <c r="I423" s="93"/>
      <c r="J423" s="84"/>
      <c r="L423" s="109"/>
      <c r="O423" s="28"/>
      <c r="P423" s="28"/>
    </row>
    <row r="424" spans="7:16" ht="27" customHeight="1" x14ac:dyDescent="0.35">
      <c r="G424" s="99"/>
      <c r="H424" s="93"/>
      <c r="I424" s="93"/>
      <c r="J424" s="84"/>
      <c r="L424" s="109"/>
      <c r="O424" s="28"/>
      <c r="P424" s="28"/>
    </row>
    <row r="425" spans="7:16" ht="27" customHeight="1" x14ac:dyDescent="0.35">
      <c r="G425" s="99"/>
      <c r="H425" s="93"/>
      <c r="I425" s="93"/>
      <c r="J425" s="84"/>
      <c r="L425" s="109"/>
      <c r="O425" s="28"/>
      <c r="P425" s="28"/>
    </row>
    <row r="426" spans="7:16" ht="27" customHeight="1" x14ac:dyDescent="0.35">
      <c r="G426" s="99"/>
      <c r="H426" s="93"/>
      <c r="I426" s="93"/>
      <c r="J426" s="84"/>
      <c r="L426" s="109"/>
      <c r="O426" s="28"/>
      <c r="P426" s="28"/>
    </row>
    <row r="427" spans="7:16" ht="27" customHeight="1" x14ac:dyDescent="0.35">
      <c r="G427" s="99"/>
      <c r="H427" s="93"/>
      <c r="I427" s="93"/>
      <c r="J427" s="84"/>
      <c r="L427" s="109"/>
      <c r="O427" s="28"/>
      <c r="P427" s="28"/>
    </row>
    <row r="428" spans="7:16" ht="27" customHeight="1" x14ac:dyDescent="0.35">
      <c r="G428" s="99"/>
      <c r="H428" s="93"/>
      <c r="I428" s="93"/>
      <c r="J428" s="84"/>
      <c r="L428" s="109"/>
      <c r="O428" s="28"/>
      <c r="P428" s="28"/>
    </row>
    <row r="429" spans="7:16" ht="27" customHeight="1" x14ac:dyDescent="0.35">
      <c r="G429" s="99"/>
      <c r="H429" s="93"/>
      <c r="I429" s="93"/>
      <c r="J429" s="84"/>
      <c r="L429" s="109"/>
      <c r="O429" s="28"/>
      <c r="P429" s="28"/>
    </row>
    <row r="430" spans="7:16" ht="27" customHeight="1" x14ac:dyDescent="0.35">
      <c r="G430" s="99"/>
      <c r="H430" s="93"/>
      <c r="I430" s="93"/>
      <c r="J430" s="84"/>
      <c r="L430" s="109"/>
      <c r="O430" s="28"/>
      <c r="P430" s="28"/>
    </row>
    <row r="431" spans="7:16" ht="27" customHeight="1" x14ac:dyDescent="0.35">
      <c r="G431" s="99"/>
      <c r="H431" s="93"/>
      <c r="I431" s="93"/>
      <c r="J431" s="84"/>
      <c r="L431" s="109"/>
      <c r="O431" s="28"/>
      <c r="P431" s="28"/>
    </row>
    <row r="432" spans="7:16" ht="27" customHeight="1" x14ac:dyDescent="0.35">
      <c r="G432" s="99"/>
      <c r="H432" s="93"/>
      <c r="I432" s="93"/>
      <c r="J432" s="84"/>
      <c r="L432" s="109"/>
      <c r="O432" s="28"/>
      <c r="P432" s="28"/>
    </row>
    <row r="433" spans="7:16" ht="27" customHeight="1" x14ac:dyDescent="0.35">
      <c r="G433" s="99"/>
      <c r="H433" s="93"/>
      <c r="I433" s="93"/>
      <c r="J433" s="84"/>
      <c r="L433" s="109"/>
      <c r="O433" s="28"/>
      <c r="P433" s="28"/>
    </row>
    <row r="434" spans="7:16" ht="27" customHeight="1" x14ac:dyDescent="0.35">
      <c r="G434" s="99"/>
      <c r="H434" s="93"/>
      <c r="I434" s="93"/>
      <c r="J434" s="84"/>
      <c r="L434" s="109"/>
      <c r="O434" s="28"/>
      <c r="P434" s="28"/>
    </row>
    <row r="435" spans="7:16" ht="27" customHeight="1" x14ac:dyDescent="0.35">
      <c r="G435" s="99"/>
      <c r="H435" s="93"/>
      <c r="I435" s="93"/>
      <c r="J435" s="84"/>
      <c r="L435" s="109"/>
      <c r="O435" s="28"/>
      <c r="P435" s="28"/>
    </row>
    <row r="436" spans="7:16" ht="27" customHeight="1" x14ac:dyDescent="0.35">
      <c r="G436" s="99"/>
      <c r="H436" s="93"/>
      <c r="I436" s="93"/>
      <c r="J436" s="84"/>
      <c r="L436" s="109"/>
      <c r="O436" s="28"/>
      <c r="P436" s="28"/>
    </row>
    <row r="437" spans="7:16" ht="27" customHeight="1" x14ac:dyDescent="0.35">
      <c r="G437" s="99"/>
      <c r="H437" s="93"/>
      <c r="I437" s="93"/>
      <c r="J437" s="84"/>
      <c r="L437" s="109"/>
      <c r="O437" s="28"/>
      <c r="P437" s="28"/>
    </row>
    <row r="438" spans="7:16" ht="27" customHeight="1" x14ac:dyDescent="0.35">
      <c r="G438" s="99"/>
      <c r="H438" s="93"/>
      <c r="I438" s="93"/>
      <c r="J438" s="84"/>
      <c r="L438" s="109"/>
      <c r="O438" s="28"/>
      <c r="P438" s="28"/>
    </row>
    <row r="439" spans="7:16" ht="27" customHeight="1" x14ac:dyDescent="0.35">
      <c r="G439" s="99"/>
      <c r="H439" s="93"/>
      <c r="I439" s="93"/>
      <c r="J439" s="84"/>
      <c r="L439" s="109"/>
      <c r="O439" s="28"/>
      <c r="P439" s="28"/>
    </row>
    <row r="440" spans="7:16" ht="27" customHeight="1" x14ac:dyDescent="0.35">
      <c r="G440" s="99"/>
      <c r="H440" s="93"/>
      <c r="I440" s="93"/>
      <c r="J440" s="84"/>
      <c r="L440" s="109"/>
      <c r="O440" s="28"/>
      <c r="P440" s="28"/>
    </row>
    <row r="441" spans="7:16" ht="27" customHeight="1" x14ac:dyDescent="0.35">
      <c r="G441" s="99"/>
      <c r="H441" s="93"/>
      <c r="I441" s="93"/>
      <c r="J441" s="84"/>
      <c r="L441" s="109"/>
      <c r="O441" s="28"/>
      <c r="P441" s="28"/>
    </row>
    <row r="442" spans="7:16" ht="27" customHeight="1" x14ac:dyDescent="0.35">
      <c r="G442" s="99"/>
      <c r="H442" s="93"/>
      <c r="I442" s="93"/>
      <c r="J442" s="84"/>
      <c r="L442" s="109"/>
      <c r="O442" s="28"/>
      <c r="P442" s="28"/>
    </row>
    <row r="443" spans="7:16" ht="27" customHeight="1" x14ac:dyDescent="0.35">
      <c r="G443" s="99"/>
      <c r="H443" s="93"/>
      <c r="I443" s="93"/>
      <c r="J443" s="84"/>
      <c r="L443" s="109"/>
      <c r="O443" s="28"/>
      <c r="P443" s="28"/>
    </row>
    <row r="444" spans="7:16" ht="27" customHeight="1" x14ac:dyDescent="0.35">
      <c r="G444" s="99"/>
      <c r="H444" s="93"/>
      <c r="I444" s="93"/>
      <c r="J444" s="84"/>
      <c r="L444" s="109"/>
      <c r="O444" s="28"/>
      <c r="P444" s="28"/>
    </row>
    <row r="445" spans="7:16" ht="27" customHeight="1" x14ac:dyDescent="0.35">
      <c r="G445" s="99"/>
      <c r="H445" s="93"/>
      <c r="I445" s="93"/>
      <c r="J445" s="84"/>
      <c r="L445" s="109"/>
      <c r="O445" s="28"/>
      <c r="P445" s="28"/>
    </row>
    <row r="446" spans="7:16" ht="27" customHeight="1" x14ac:dyDescent="0.35">
      <c r="G446" s="99"/>
      <c r="H446" s="93"/>
      <c r="I446" s="93"/>
      <c r="J446" s="84"/>
      <c r="L446" s="109"/>
      <c r="O446" s="28"/>
      <c r="P446" s="28"/>
    </row>
    <row r="447" spans="7:16" ht="27" customHeight="1" x14ac:dyDescent="0.35">
      <c r="G447" s="99"/>
      <c r="H447" s="93"/>
      <c r="I447" s="93"/>
      <c r="J447" s="84"/>
      <c r="L447" s="109"/>
      <c r="O447" s="28"/>
      <c r="P447" s="28"/>
    </row>
    <row r="448" spans="7:16" ht="27" customHeight="1" x14ac:dyDescent="0.35">
      <c r="G448" s="99"/>
      <c r="H448" s="93"/>
      <c r="I448" s="93"/>
      <c r="J448" s="84"/>
      <c r="L448" s="109"/>
      <c r="O448" s="28"/>
      <c r="P448" s="28"/>
    </row>
    <row r="449" spans="7:16" ht="27" customHeight="1" x14ac:dyDescent="0.35">
      <c r="G449" s="99"/>
      <c r="H449" s="93"/>
      <c r="I449" s="93"/>
      <c r="J449" s="84"/>
      <c r="L449" s="109"/>
      <c r="O449" s="28"/>
      <c r="P449" s="28"/>
    </row>
    <row r="450" spans="7:16" ht="27" customHeight="1" x14ac:dyDescent="0.35">
      <c r="G450" s="99"/>
      <c r="H450" s="93"/>
      <c r="I450" s="93"/>
      <c r="J450" s="84"/>
      <c r="L450" s="109"/>
      <c r="O450" s="28"/>
      <c r="P450" s="28"/>
    </row>
    <row r="451" spans="7:16" ht="27" customHeight="1" x14ac:dyDescent="0.35">
      <c r="G451" s="99"/>
      <c r="H451" s="93"/>
      <c r="I451" s="93"/>
      <c r="J451" s="84"/>
      <c r="L451" s="109"/>
      <c r="O451" s="28"/>
      <c r="P451" s="28"/>
    </row>
    <row r="452" spans="7:16" ht="27" customHeight="1" x14ac:dyDescent="0.35">
      <c r="G452" s="99"/>
      <c r="H452" s="93"/>
      <c r="I452" s="93"/>
      <c r="J452" s="84"/>
      <c r="L452" s="109"/>
      <c r="O452" s="28"/>
      <c r="P452" s="28"/>
    </row>
    <row r="453" spans="7:16" ht="27" customHeight="1" x14ac:dyDescent="0.35">
      <c r="G453" s="99"/>
      <c r="H453" s="93"/>
      <c r="I453" s="93"/>
      <c r="J453" s="84"/>
      <c r="L453" s="109"/>
      <c r="O453" s="28"/>
      <c r="P453" s="28"/>
    </row>
    <row r="454" spans="7:16" ht="27" customHeight="1" x14ac:dyDescent="0.35">
      <c r="G454" s="99"/>
      <c r="H454" s="93"/>
      <c r="I454" s="93"/>
      <c r="J454" s="84"/>
      <c r="L454" s="109"/>
      <c r="O454" s="28"/>
      <c r="P454" s="28"/>
    </row>
    <row r="455" spans="7:16" ht="27" customHeight="1" x14ac:dyDescent="0.35">
      <c r="G455" s="99"/>
      <c r="H455" s="93"/>
      <c r="I455" s="93"/>
      <c r="J455" s="84"/>
      <c r="L455" s="109"/>
      <c r="O455" s="28"/>
      <c r="P455" s="28"/>
    </row>
    <row r="456" spans="7:16" ht="27" customHeight="1" x14ac:dyDescent="0.35">
      <c r="G456" s="99"/>
      <c r="H456" s="93"/>
      <c r="I456" s="93"/>
      <c r="J456" s="84"/>
      <c r="L456" s="109"/>
      <c r="O456" s="28"/>
      <c r="P456" s="28"/>
    </row>
    <row r="457" spans="7:16" ht="27" customHeight="1" x14ac:dyDescent="0.35">
      <c r="G457" s="99"/>
      <c r="H457" s="93"/>
      <c r="I457" s="93"/>
      <c r="J457" s="84"/>
      <c r="L457" s="109"/>
      <c r="O457" s="28"/>
      <c r="P457" s="28"/>
    </row>
    <row r="458" spans="7:16" ht="27" customHeight="1" x14ac:dyDescent="0.35">
      <c r="G458" s="99"/>
      <c r="H458" s="93"/>
      <c r="I458" s="93"/>
      <c r="J458" s="84"/>
      <c r="L458" s="109"/>
      <c r="O458" s="28"/>
      <c r="P458" s="28"/>
    </row>
    <row r="459" spans="7:16" ht="27" customHeight="1" x14ac:dyDescent="0.35">
      <c r="G459" s="99"/>
      <c r="H459" s="93"/>
      <c r="I459" s="93"/>
      <c r="J459" s="84"/>
      <c r="L459" s="109"/>
      <c r="O459" s="28"/>
      <c r="P459" s="28"/>
    </row>
    <row r="460" spans="7:16" ht="27" customHeight="1" x14ac:dyDescent="0.35">
      <c r="G460" s="99"/>
      <c r="H460" s="93"/>
      <c r="I460" s="93"/>
      <c r="J460" s="84"/>
      <c r="L460" s="109"/>
      <c r="O460" s="28"/>
      <c r="P460" s="28"/>
    </row>
    <row r="461" spans="7:16" ht="27" customHeight="1" x14ac:dyDescent="0.35">
      <c r="G461" s="99"/>
      <c r="H461" s="93"/>
      <c r="I461" s="93"/>
      <c r="J461" s="84"/>
      <c r="L461" s="109"/>
      <c r="O461" s="28"/>
      <c r="P461" s="28"/>
    </row>
    <row r="462" spans="7:16" ht="27" customHeight="1" x14ac:dyDescent="0.35">
      <c r="G462" s="99"/>
      <c r="H462" s="93"/>
      <c r="I462" s="93"/>
      <c r="J462" s="84"/>
      <c r="L462" s="109"/>
      <c r="O462" s="28"/>
      <c r="P462" s="28"/>
    </row>
    <row r="463" spans="7:16" ht="27" customHeight="1" x14ac:dyDescent="0.35">
      <c r="G463" s="99"/>
      <c r="H463" s="93"/>
      <c r="I463" s="93"/>
      <c r="J463" s="84"/>
      <c r="L463" s="109"/>
      <c r="O463" s="28"/>
      <c r="P463" s="28"/>
    </row>
    <row r="464" spans="7:16" ht="27" customHeight="1" x14ac:dyDescent="0.35">
      <c r="G464" s="99"/>
      <c r="H464" s="93"/>
      <c r="I464" s="93"/>
      <c r="J464" s="84"/>
      <c r="L464" s="109"/>
      <c r="O464" s="28"/>
      <c r="P464" s="28"/>
    </row>
    <row r="465" spans="7:16" ht="27" customHeight="1" x14ac:dyDescent="0.35">
      <c r="G465" s="99"/>
      <c r="H465" s="93"/>
      <c r="I465" s="93"/>
      <c r="J465" s="84"/>
      <c r="L465" s="109"/>
      <c r="O465" s="28"/>
      <c r="P465" s="28"/>
    </row>
    <row r="466" spans="7:16" ht="27" customHeight="1" x14ac:dyDescent="0.35">
      <c r="G466" s="99"/>
      <c r="H466" s="93"/>
      <c r="I466" s="93"/>
      <c r="J466" s="84"/>
      <c r="L466" s="109"/>
      <c r="O466" s="28"/>
      <c r="P466" s="28"/>
    </row>
    <row r="467" spans="7:16" ht="27" customHeight="1" x14ac:dyDescent="0.35">
      <c r="G467" s="99"/>
      <c r="H467" s="93"/>
      <c r="I467" s="93"/>
      <c r="J467" s="84"/>
      <c r="L467" s="109"/>
      <c r="O467" s="28"/>
      <c r="P467" s="28"/>
    </row>
    <row r="468" spans="7:16" ht="27" customHeight="1" x14ac:dyDescent="0.35">
      <c r="G468" s="99"/>
      <c r="H468" s="93"/>
      <c r="I468" s="93"/>
      <c r="J468" s="84"/>
      <c r="L468" s="109"/>
      <c r="O468" s="28"/>
      <c r="P468" s="28"/>
    </row>
    <row r="469" spans="7:16" ht="27" customHeight="1" x14ac:dyDescent="0.35">
      <c r="G469" s="99"/>
      <c r="H469" s="93"/>
      <c r="I469" s="93"/>
      <c r="J469" s="84"/>
      <c r="L469" s="109"/>
      <c r="O469" s="28"/>
      <c r="P469" s="28"/>
    </row>
    <row r="470" spans="7:16" ht="27" customHeight="1" x14ac:dyDescent="0.35">
      <c r="G470" s="99"/>
      <c r="H470" s="93"/>
      <c r="I470" s="93"/>
      <c r="J470" s="84"/>
      <c r="L470" s="109"/>
      <c r="O470" s="28"/>
      <c r="P470" s="28"/>
    </row>
    <row r="471" spans="7:16" ht="27" customHeight="1" x14ac:dyDescent="0.35">
      <c r="G471" s="99"/>
      <c r="H471" s="93"/>
      <c r="I471" s="93"/>
      <c r="J471" s="84"/>
      <c r="L471" s="109"/>
      <c r="O471" s="28"/>
      <c r="P471" s="28"/>
    </row>
    <row r="472" spans="7:16" ht="27" customHeight="1" x14ac:dyDescent="0.35">
      <c r="G472" s="99"/>
      <c r="H472" s="93"/>
      <c r="I472" s="93"/>
      <c r="J472" s="84"/>
      <c r="L472" s="109"/>
      <c r="O472" s="28"/>
      <c r="P472" s="28"/>
    </row>
    <row r="473" spans="7:16" ht="27" customHeight="1" x14ac:dyDescent="0.35">
      <c r="G473" s="99"/>
      <c r="H473" s="93"/>
      <c r="I473" s="93"/>
      <c r="J473" s="84"/>
      <c r="L473" s="109"/>
      <c r="O473" s="28"/>
      <c r="P473" s="28"/>
    </row>
    <row r="474" spans="7:16" ht="27" customHeight="1" x14ac:dyDescent="0.35">
      <c r="G474" s="99"/>
      <c r="H474" s="93"/>
      <c r="I474" s="93"/>
      <c r="J474" s="84"/>
      <c r="L474" s="109"/>
      <c r="O474" s="28"/>
      <c r="P474" s="28"/>
    </row>
    <row r="475" spans="7:16" ht="27" customHeight="1" x14ac:dyDescent="0.35">
      <c r="G475" s="99"/>
      <c r="H475" s="93"/>
      <c r="I475" s="93"/>
      <c r="J475" s="84"/>
      <c r="L475" s="109"/>
      <c r="O475" s="28"/>
      <c r="P475" s="28"/>
    </row>
    <row r="476" spans="7:16" ht="27" customHeight="1" x14ac:dyDescent="0.35">
      <c r="G476" s="99"/>
      <c r="H476" s="93"/>
      <c r="I476" s="93"/>
      <c r="J476" s="84"/>
      <c r="L476" s="109"/>
      <c r="O476" s="28"/>
      <c r="P476" s="28"/>
    </row>
    <row r="477" spans="7:16" ht="27" customHeight="1" x14ac:dyDescent="0.35">
      <c r="G477" s="99"/>
      <c r="H477" s="93"/>
      <c r="I477" s="93"/>
      <c r="J477" s="84"/>
      <c r="L477" s="109"/>
      <c r="O477" s="28"/>
      <c r="P477" s="28"/>
    </row>
    <row r="478" spans="7:16" ht="27" customHeight="1" x14ac:dyDescent="0.35">
      <c r="G478" s="99"/>
      <c r="H478" s="93"/>
      <c r="I478" s="93"/>
      <c r="J478" s="84"/>
      <c r="L478" s="109"/>
      <c r="O478" s="28"/>
      <c r="P478" s="28"/>
    </row>
    <row r="479" spans="7:16" ht="27" customHeight="1" x14ac:dyDescent="0.35">
      <c r="G479" s="99"/>
      <c r="H479" s="93"/>
      <c r="I479" s="93"/>
      <c r="J479" s="84"/>
      <c r="L479" s="109"/>
      <c r="O479" s="28"/>
      <c r="P479" s="28"/>
    </row>
    <row r="480" spans="7:16" ht="27" customHeight="1" x14ac:dyDescent="0.35">
      <c r="G480" s="99"/>
      <c r="H480" s="93"/>
      <c r="I480" s="93"/>
      <c r="J480" s="84"/>
      <c r="L480" s="109"/>
      <c r="O480" s="28"/>
      <c r="P480" s="28"/>
    </row>
    <row r="481" spans="7:16" ht="27" customHeight="1" x14ac:dyDescent="0.35">
      <c r="G481" s="99"/>
      <c r="H481" s="93"/>
      <c r="I481" s="93"/>
      <c r="J481" s="84"/>
      <c r="L481" s="109"/>
      <c r="O481" s="28"/>
      <c r="P481" s="28"/>
    </row>
    <row r="482" spans="7:16" ht="27" customHeight="1" x14ac:dyDescent="0.35">
      <c r="G482" s="99"/>
      <c r="H482" s="93"/>
      <c r="I482" s="93"/>
      <c r="J482" s="84"/>
      <c r="L482" s="109"/>
      <c r="O482" s="28"/>
      <c r="P482" s="28"/>
    </row>
    <row r="483" spans="7:16" ht="27" customHeight="1" x14ac:dyDescent="0.35">
      <c r="G483" s="99"/>
      <c r="H483" s="93"/>
      <c r="I483" s="93"/>
      <c r="J483" s="84"/>
      <c r="L483" s="109"/>
      <c r="O483" s="28"/>
      <c r="P483" s="28"/>
    </row>
    <row r="484" spans="7:16" ht="27" customHeight="1" x14ac:dyDescent="0.35">
      <c r="G484" s="99"/>
      <c r="H484" s="93"/>
      <c r="I484" s="93"/>
      <c r="J484" s="84"/>
      <c r="L484" s="109"/>
      <c r="O484" s="28"/>
      <c r="P484" s="28"/>
    </row>
    <row r="485" spans="7:16" ht="27" customHeight="1" x14ac:dyDescent="0.35">
      <c r="G485" s="99"/>
      <c r="H485" s="93"/>
      <c r="I485" s="93"/>
      <c r="J485" s="84"/>
      <c r="L485" s="109"/>
      <c r="O485" s="28"/>
      <c r="P485" s="28"/>
    </row>
    <row r="486" spans="7:16" ht="27" customHeight="1" x14ac:dyDescent="0.35">
      <c r="G486" s="99"/>
      <c r="H486" s="93"/>
      <c r="I486" s="93"/>
      <c r="J486" s="84"/>
      <c r="L486" s="109"/>
      <c r="O486" s="28"/>
      <c r="P486" s="28"/>
    </row>
    <row r="487" spans="7:16" ht="27" customHeight="1" x14ac:dyDescent="0.35">
      <c r="G487" s="99"/>
      <c r="H487" s="93"/>
      <c r="I487" s="93"/>
      <c r="J487" s="84"/>
      <c r="L487" s="109"/>
      <c r="O487" s="28"/>
      <c r="P487" s="28"/>
    </row>
    <row r="488" spans="7:16" ht="27" customHeight="1" x14ac:dyDescent="0.35">
      <c r="G488" s="99"/>
      <c r="H488" s="93"/>
      <c r="I488" s="93"/>
      <c r="J488" s="84"/>
      <c r="L488" s="109"/>
      <c r="O488" s="28"/>
      <c r="P488" s="28"/>
    </row>
    <row r="489" spans="7:16" ht="27" customHeight="1" x14ac:dyDescent="0.35">
      <c r="G489" s="99"/>
      <c r="H489" s="93"/>
      <c r="I489" s="93"/>
      <c r="J489" s="84"/>
      <c r="L489" s="109"/>
      <c r="O489" s="28"/>
      <c r="P489" s="28"/>
    </row>
    <row r="490" spans="7:16" ht="27" customHeight="1" x14ac:dyDescent="0.35">
      <c r="G490" s="99"/>
      <c r="H490" s="93"/>
      <c r="I490" s="93"/>
      <c r="J490" s="84"/>
      <c r="L490" s="109"/>
      <c r="O490" s="28"/>
      <c r="P490" s="28"/>
    </row>
    <row r="491" spans="7:16" ht="27" customHeight="1" x14ac:dyDescent="0.35">
      <c r="G491" s="99"/>
      <c r="H491" s="93"/>
      <c r="I491" s="93"/>
      <c r="J491" s="84"/>
      <c r="L491" s="109"/>
      <c r="O491" s="28"/>
      <c r="P491" s="28"/>
    </row>
    <row r="492" spans="7:16" ht="27" customHeight="1" x14ac:dyDescent="0.35">
      <c r="G492" s="99"/>
      <c r="H492" s="93"/>
      <c r="I492" s="93"/>
      <c r="J492" s="84"/>
      <c r="L492" s="109"/>
      <c r="O492" s="28"/>
      <c r="P492" s="28"/>
    </row>
    <row r="493" spans="7:16" ht="27" customHeight="1" x14ac:dyDescent="0.35">
      <c r="G493" s="99"/>
      <c r="H493" s="93"/>
      <c r="I493" s="93"/>
      <c r="J493" s="84"/>
      <c r="L493" s="109"/>
      <c r="O493" s="28"/>
      <c r="P493" s="28"/>
    </row>
    <row r="494" spans="7:16" ht="27" customHeight="1" x14ac:dyDescent="0.35">
      <c r="G494" s="99"/>
      <c r="H494" s="93"/>
      <c r="I494" s="93"/>
      <c r="J494" s="84"/>
      <c r="L494" s="109"/>
      <c r="O494" s="28"/>
      <c r="P494" s="28"/>
    </row>
    <row r="495" spans="7:16" ht="27" customHeight="1" x14ac:dyDescent="0.35">
      <c r="G495" s="99"/>
      <c r="H495" s="93"/>
      <c r="I495" s="93"/>
      <c r="J495" s="84"/>
      <c r="L495" s="109"/>
      <c r="O495" s="28"/>
      <c r="P495" s="28"/>
    </row>
    <row r="496" spans="7:16" ht="27" customHeight="1" x14ac:dyDescent="0.35">
      <c r="G496" s="99"/>
      <c r="H496" s="93"/>
      <c r="I496" s="93"/>
      <c r="J496" s="84"/>
      <c r="L496" s="109"/>
      <c r="O496" s="28"/>
      <c r="P496" s="28"/>
    </row>
    <row r="497" spans="7:16" ht="27" customHeight="1" x14ac:dyDescent="0.35">
      <c r="G497" s="99"/>
      <c r="H497" s="93"/>
      <c r="I497" s="93"/>
      <c r="J497" s="84"/>
      <c r="L497" s="109"/>
      <c r="O497" s="28"/>
      <c r="P497" s="28"/>
    </row>
    <row r="498" spans="7:16" ht="27" customHeight="1" x14ac:dyDescent="0.35">
      <c r="G498" s="99"/>
      <c r="H498" s="93"/>
      <c r="I498" s="93"/>
      <c r="J498" s="84"/>
      <c r="L498" s="109"/>
      <c r="O498" s="28"/>
      <c r="P498" s="28"/>
    </row>
    <row r="499" spans="7:16" ht="27" customHeight="1" x14ac:dyDescent="0.35">
      <c r="G499" s="99"/>
      <c r="H499" s="93"/>
      <c r="I499" s="93"/>
      <c r="J499" s="84"/>
      <c r="L499" s="109"/>
      <c r="O499" s="28"/>
      <c r="P499" s="28"/>
    </row>
    <row r="500" spans="7:16" ht="27" customHeight="1" x14ac:dyDescent="0.35">
      <c r="G500" s="99"/>
      <c r="H500" s="93"/>
      <c r="I500" s="93"/>
      <c r="J500" s="84"/>
      <c r="L500" s="109"/>
      <c r="O500" s="28"/>
      <c r="P500" s="28"/>
    </row>
    <row r="501" spans="7:16" ht="27" customHeight="1" x14ac:dyDescent="0.35">
      <c r="G501" s="99"/>
      <c r="H501" s="93"/>
      <c r="I501" s="93"/>
      <c r="J501" s="84"/>
      <c r="L501" s="109"/>
      <c r="O501" s="28"/>
      <c r="P501" s="28"/>
    </row>
    <row r="502" spans="7:16" ht="27" customHeight="1" x14ac:dyDescent="0.35">
      <c r="G502" s="99"/>
      <c r="H502" s="93"/>
      <c r="I502" s="93"/>
      <c r="J502" s="84"/>
      <c r="L502" s="109"/>
      <c r="O502" s="28"/>
      <c r="P502" s="28"/>
    </row>
    <row r="503" spans="7:16" ht="27" customHeight="1" x14ac:dyDescent="0.35">
      <c r="G503" s="99"/>
      <c r="H503" s="93"/>
      <c r="I503" s="93"/>
      <c r="J503" s="84"/>
      <c r="L503" s="109"/>
      <c r="O503" s="28"/>
      <c r="P503" s="28"/>
    </row>
    <row r="504" spans="7:16" ht="27" customHeight="1" x14ac:dyDescent="0.35">
      <c r="G504" s="99"/>
      <c r="H504" s="93"/>
      <c r="I504" s="93"/>
      <c r="J504" s="84"/>
      <c r="L504" s="109"/>
      <c r="O504" s="28"/>
      <c r="P504" s="28"/>
    </row>
    <row r="505" spans="7:16" ht="27" customHeight="1" x14ac:dyDescent="0.35">
      <c r="G505" s="99"/>
      <c r="H505" s="93"/>
      <c r="I505" s="93"/>
      <c r="J505" s="84"/>
      <c r="L505" s="109"/>
      <c r="O505" s="28"/>
      <c r="P505" s="28"/>
    </row>
    <row r="506" spans="7:16" ht="27" customHeight="1" x14ac:dyDescent="0.35">
      <c r="G506" s="99"/>
      <c r="H506" s="93"/>
      <c r="I506" s="93"/>
      <c r="J506" s="84"/>
      <c r="L506" s="109"/>
      <c r="O506" s="28"/>
      <c r="P506" s="28"/>
    </row>
    <row r="507" spans="7:16" ht="27" customHeight="1" x14ac:dyDescent="0.35">
      <c r="G507" s="99"/>
      <c r="H507" s="93"/>
      <c r="I507" s="93"/>
      <c r="J507" s="84"/>
      <c r="L507" s="109"/>
      <c r="O507" s="28"/>
      <c r="P507" s="28"/>
    </row>
    <row r="508" spans="7:16" ht="27" customHeight="1" x14ac:dyDescent="0.35">
      <c r="G508" s="99"/>
      <c r="H508" s="93"/>
      <c r="I508" s="93"/>
      <c r="J508" s="84"/>
      <c r="L508" s="109"/>
      <c r="O508" s="28"/>
      <c r="P508" s="28"/>
    </row>
    <row r="509" spans="7:16" ht="27" customHeight="1" x14ac:dyDescent="0.35">
      <c r="G509" s="99"/>
      <c r="H509" s="93"/>
      <c r="I509" s="93"/>
      <c r="J509" s="84"/>
      <c r="L509" s="109"/>
      <c r="O509" s="28"/>
      <c r="P509" s="28"/>
    </row>
    <row r="510" spans="7:16" ht="27" customHeight="1" x14ac:dyDescent="0.35">
      <c r="G510" s="99"/>
      <c r="H510" s="93"/>
      <c r="I510" s="93"/>
      <c r="J510" s="84"/>
      <c r="L510" s="109"/>
      <c r="O510" s="28"/>
      <c r="P510" s="28"/>
    </row>
    <row r="511" spans="7:16" ht="27" customHeight="1" x14ac:dyDescent="0.35">
      <c r="G511" s="99"/>
      <c r="H511" s="93"/>
      <c r="I511" s="93"/>
      <c r="J511" s="84"/>
      <c r="L511" s="109"/>
      <c r="O511" s="28"/>
      <c r="P511" s="28"/>
    </row>
    <row r="512" spans="7:16" ht="27" customHeight="1" x14ac:dyDescent="0.35">
      <c r="G512" s="99"/>
      <c r="H512" s="93"/>
      <c r="I512" s="93"/>
      <c r="J512" s="84"/>
      <c r="L512" s="109"/>
      <c r="O512" s="28"/>
      <c r="P512" s="28"/>
    </row>
    <row r="513" spans="7:16" ht="27" customHeight="1" x14ac:dyDescent="0.35">
      <c r="G513" s="99"/>
      <c r="H513" s="93"/>
      <c r="I513" s="93"/>
      <c r="J513" s="84"/>
      <c r="L513" s="109"/>
      <c r="O513" s="28"/>
      <c r="P513" s="28"/>
    </row>
    <row r="514" spans="7:16" ht="27" customHeight="1" x14ac:dyDescent="0.35">
      <c r="G514" s="99"/>
      <c r="H514" s="93"/>
      <c r="I514" s="93"/>
      <c r="J514" s="84"/>
      <c r="L514" s="109"/>
      <c r="O514" s="28"/>
      <c r="P514" s="28"/>
    </row>
    <row r="515" spans="7:16" ht="27" customHeight="1" x14ac:dyDescent="0.35">
      <c r="G515" s="99"/>
      <c r="H515" s="93"/>
      <c r="I515" s="93"/>
      <c r="J515" s="84"/>
      <c r="L515" s="109"/>
      <c r="O515" s="28"/>
      <c r="P515" s="28"/>
    </row>
    <row r="516" spans="7:16" ht="27" customHeight="1" x14ac:dyDescent="0.35">
      <c r="G516" s="99"/>
      <c r="H516" s="93"/>
      <c r="I516" s="93"/>
      <c r="J516" s="84"/>
      <c r="L516" s="109"/>
      <c r="O516" s="28"/>
      <c r="P516" s="28"/>
    </row>
    <row r="517" spans="7:16" ht="27" customHeight="1" x14ac:dyDescent="0.35">
      <c r="G517" s="99"/>
      <c r="H517" s="93"/>
      <c r="I517" s="93"/>
      <c r="J517" s="84"/>
      <c r="L517" s="109"/>
      <c r="O517" s="28"/>
      <c r="P517" s="28"/>
    </row>
    <row r="518" spans="7:16" ht="27" customHeight="1" x14ac:dyDescent="0.35">
      <c r="G518" s="99"/>
      <c r="H518" s="93"/>
      <c r="I518" s="93"/>
      <c r="J518" s="84"/>
      <c r="L518" s="109"/>
      <c r="O518" s="28"/>
      <c r="P518" s="28"/>
    </row>
    <row r="519" spans="7:16" ht="27" customHeight="1" x14ac:dyDescent="0.35">
      <c r="G519" s="99"/>
      <c r="H519" s="93"/>
      <c r="I519" s="93"/>
      <c r="J519" s="84"/>
      <c r="L519" s="109"/>
      <c r="O519" s="28"/>
      <c r="P519" s="28"/>
    </row>
    <row r="520" spans="7:16" ht="27" customHeight="1" x14ac:dyDescent="0.35">
      <c r="G520" s="99"/>
      <c r="H520" s="93"/>
      <c r="I520" s="93"/>
      <c r="J520" s="84"/>
      <c r="L520" s="109"/>
      <c r="O520" s="28"/>
      <c r="P520" s="28"/>
    </row>
    <row r="521" spans="7:16" ht="27" customHeight="1" x14ac:dyDescent="0.35">
      <c r="G521" s="99"/>
      <c r="H521" s="93"/>
      <c r="I521" s="93"/>
      <c r="J521" s="84"/>
      <c r="L521" s="109"/>
      <c r="O521" s="28"/>
      <c r="P521" s="28"/>
    </row>
    <row r="522" spans="7:16" ht="27" customHeight="1" x14ac:dyDescent="0.35">
      <c r="G522" s="99"/>
      <c r="H522" s="93"/>
      <c r="I522" s="93"/>
      <c r="J522" s="84"/>
      <c r="L522" s="109"/>
      <c r="O522" s="28"/>
      <c r="P522" s="28"/>
    </row>
    <row r="523" spans="7:16" ht="27" customHeight="1" x14ac:dyDescent="0.35">
      <c r="G523" s="99"/>
      <c r="H523" s="93"/>
      <c r="I523" s="93"/>
      <c r="J523" s="84"/>
      <c r="L523" s="109"/>
      <c r="O523" s="28"/>
      <c r="P523" s="28"/>
    </row>
    <row r="524" spans="7:16" ht="27" customHeight="1" x14ac:dyDescent="0.35">
      <c r="G524" s="99"/>
      <c r="H524" s="93"/>
      <c r="I524" s="93"/>
      <c r="J524" s="84"/>
      <c r="L524" s="109"/>
      <c r="O524" s="28"/>
      <c r="P524" s="28"/>
    </row>
    <row r="525" spans="7:16" ht="27" customHeight="1" x14ac:dyDescent="0.35">
      <c r="G525" s="99"/>
      <c r="H525" s="93"/>
      <c r="I525" s="93"/>
      <c r="J525" s="84"/>
      <c r="L525" s="109"/>
      <c r="O525" s="28"/>
      <c r="P525" s="28"/>
    </row>
    <row r="526" spans="7:16" ht="27" customHeight="1" x14ac:dyDescent="0.35">
      <c r="G526" s="99"/>
      <c r="H526" s="93"/>
      <c r="I526" s="93"/>
      <c r="J526" s="84"/>
      <c r="L526" s="109"/>
      <c r="O526" s="28"/>
      <c r="P526" s="28"/>
    </row>
    <row r="527" spans="7:16" ht="27" customHeight="1" x14ac:dyDescent="0.35">
      <c r="G527" s="99"/>
      <c r="H527" s="93"/>
      <c r="I527" s="93"/>
      <c r="J527" s="84"/>
      <c r="L527" s="109"/>
      <c r="O527" s="28"/>
      <c r="P527" s="28"/>
    </row>
    <row r="528" spans="7:16" ht="27" customHeight="1" x14ac:dyDescent="0.35">
      <c r="G528" s="99"/>
      <c r="H528" s="93"/>
      <c r="I528" s="93"/>
      <c r="J528" s="84"/>
      <c r="L528" s="109"/>
      <c r="O528" s="28"/>
      <c r="P528" s="28"/>
    </row>
    <row r="529" spans="7:16" ht="27" customHeight="1" x14ac:dyDescent="0.35">
      <c r="G529" s="99"/>
      <c r="H529" s="93"/>
      <c r="I529" s="93"/>
      <c r="J529" s="84"/>
      <c r="L529" s="109"/>
      <c r="O529" s="28"/>
      <c r="P529" s="28"/>
    </row>
    <row r="530" spans="7:16" ht="27" customHeight="1" x14ac:dyDescent="0.35">
      <c r="G530" s="99"/>
      <c r="H530" s="93"/>
      <c r="I530" s="93"/>
      <c r="J530" s="84"/>
      <c r="L530" s="109"/>
      <c r="O530" s="28"/>
      <c r="P530" s="28"/>
    </row>
    <row r="531" spans="7:16" ht="27" customHeight="1" x14ac:dyDescent="0.35">
      <c r="G531" s="99"/>
      <c r="H531" s="93"/>
      <c r="I531" s="93"/>
      <c r="J531" s="84"/>
      <c r="L531" s="109"/>
      <c r="O531" s="28"/>
      <c r="P531" s="28"/>
    </row>
    <row r="532" spans="7:16" ht="27" customHeight="1" x14ac:dyDescent="0.35">
      <c r="G532" s="99"/>
      <c r="H532" s="93"/>
      <c r="I532" s="93"/>
      <c r="J532" s="84"/>
      <c r="L532" s="109"/>
      <c r="O532" s="28"/>
      <c r="P532" s="28"/>
    </row>
    <row r="533" spans="7:16" ht="27" customHeight="1" x14ac:dyDescent="0.35">
      <c r="G533" s="99"/>
      <c r="H533" s="93"/>
      <c r="I533" s="93"/>
      <c r="J533" s="84"/>
      <c r="L533" s="109"/>
      <c r="O533" s="28"/>
      <c r="P533" s="28"/>
    </row>
    <row r="534" spans="7:16" ht="27" customHeight="1" x14ac:dyDescent="0.35">
      <c r="G534" s="99"/>
      <c r="H534" s="93"/>
      <c r="I534" s="93"/>
      <c r="J534" s="84"/>
      <c r="L534" s="109"/>
      <c r="O534" s="28"/>
      <c r="P534" s="28"/>
    </row>
    <row r="535" spans="7:16" ht="27" customHeight="1" x14ac:dyDescent="0.35">
      <c r="G535" s="99"/>
      <c r="H535" s="93"/>
      <c r="I535" s="93"/>
      <c r="J535" s="84"/>
      <c r="L535" s="109"/>
      <c r="O535" s="28"/>
      <c r="P535" s="28"/>
    </row>
    <row r="536" spans="7:16" ht="27" customHeight="1" x14ac:dyDescent="0.35">
      <c r="G536" s="99"/>
      <c r="H536" s="93"/>
      <c r="I536" s="93"/>
      <c r="J536" s="84"/>
      <c r="L536" s="109"/>
      <c r="O536" s="28"/>
      <c r="P536" s="28"/>
    </row>
    <row r="537" spans="7:16" ht="27" customHeight="1" x14ac:dyDescent="0.35">
      <c r="G537" s="99"/>
      <c r="H537" s="93"/>
      <c r="I537" s="93"/>
      <c r="J537" s="84"/>
      <c r="L537" s="109"/>
      <c r="O537" s="28"/>
      <c r="P537" s="28"/>
    </row>
    <row r="538" spans="7:16" ht="27" customHeight="1" x14ac:dyDescent="0.35">
      <c r="G538" s="99"/>
      <c r="H538" s="93"/>
      <c r="I538" s="93"/>
      <c r="J538" s="84"/>
      <c r="L538" s="109"/>
      <c r="O538" s="28"/>
      <c r="P538" s="28"/>
    </row>
    <row r="539" spans="7:16" ht="27" customHeight="1" x14ac:dyDescent="0.35">
      <c r="G539" s="99"/>
      <c r="H539" s="93"/>
      <c r="I539" s="93"/>
      <c r="J539" s="84"/>
      <c r="L539" s="109"/>
      <c r="O539" s="28"/>
      <c r="P539" s="28"/>
    </row>
    <row r="540" spans="7:16" ht="27" customHeight="1" x14ac:dyDescent="0.35">
      <c r="G540" s="99"/>
      <c r="H540" s="93"/>
      <c r="I540" s="93"/>
      <c r="J540" s="84"/>
      <c r="L540" s="109"/>
      <c r="O540" s="28"/>
      <c r="P540" s="28"/>
    </row>
    <row r="541" spans="7:16" ht="27" customHeight="1" x14ac:dyDescent="0.35">
      <c r="G541" s="99"/>
      <c r="H541" s="93"/>
      <c r="I541" s="93"/>
      <c r="J541" s="84"/>
      <c r="L541" s="109"/>
      <c r="O541" s="28"/>
      <c r="P541" s="28"/>
    </row>
    <row r="542" spans="7:16" ht="27" customHeight="1" x14ac:dyDescent="0.35">
      <c r="G542" s="99"/>
      <c r="H542" s="93"/>
      <c r="I542" s="93"/>
      <c r="J542" s="84"/>
      <c r="L542" s="109"/>
      <c r="O542" s="28"/>
      <c r="P542" s="28"/>
    </row>
    <row r="543" spans="7:16" ht="27" customHeight="1" x14ac:dyDescent="0.35">
      <c r="G543" s="99"/>
      <c r="H543" s="93"/>
      <c r="I543" s="93"/>
      <c r="J543" s="84"/>
      <c r="L543" s="109"/>
      <c r="O543" s="28"/>
      <c r="P543" s="28"/>
    </row>
    <row r="544" spans="7:16" ht="27" customHeight="1" x14ac:dyDescent="0.35">
      <c r="G544" s="99"/>
      <c r="H544" s="93"/>
      <c r="I544" s="93"/>
      <c r="J544" s="84"/>
      <c r="L544" s="109"/>
      <c r="O544" s="28"/>
      <c r="P544" s="28"/>
    </row>
    <row r="545" spans="7:16" ht="27" customHeight="1" x14ac:dyDescent="0.35">
      <c r="G545" s="99"/>
      <c r="H545" s="93"/>
      <c r="I545" s="93"/>
      <c r="J545" s="84"/>
      <c r="L545" s="109"/>
      <c r="O545" s="28"/>
      <c r="P545" s="28"/>
    </row>
    <row r="546" spans="7:16" ht="27" customHeight="1" x14ac:dyDescent="0.35">
      <c r="G546" s="99"/>
      <c r="H546" s="93"/>
      <c r="I546" s="93"/>
      <c r="J546" s="84"/>
      <c r="L546" s="109"/>
      <c r="O546" s="28"/>
      <c r="P546" s="28"/>
    </row>
    <row r="547" spans="7:16" ht="27" customHeight="1" x14ac:dyDescent="0.35">
      <c r="G547" s="99"/>
      <c r="H547" s="93"/>
      <c r="I547" s="93"/>
      <c r="J547" s="84"/>
      <c r="L547" s="109"/>
      <c r="O547" s="28"/>
      <c r="P547" s="28"/>
    </row>
    <row r="548" spans="7:16" ht="27" customHeight="1" x14ac:dyDescent="0.35">
      <c r="G548" s="99"/>
      <c r="H548" s="93"/>
      <c r="I548" s="93"/>
      <c r="J548" s="84"/>
      <c r="L548" s="109"/>
      <c r="O548" s="28"/>
      <c r="P548" s="28"/>
    </row>
    <row r="549" spans="7:16" ht="27" customHeight="1" x14ac:dyDescent="0.35">
      <c r="G549" s="99"/>
      <c r="H549" s="93"/>
      <c r="I549" s="93"/>
      <c r="J549" s="84"/>
      <c r="L549" s="109"/>
      <c r="O549" s="28"/>
      <c r="P549" s="28"/>
    </row>
    <row r="550" spans="7:16" ht="27" customHeight="1" x14ac:dyDescent="0.35">
      <c r="G550" s="99"/>
      <c r="H550" s="93"/>
      <c r="I550" s="93"/>
      <c r="J550" s="84"/>
      <c r="L550" s="109"/>
      <c r="O550" s="28"/>
      <c r="P550" s="28"/>
    </row>
    <row r="551" spans="7:16" ht="27" customHeight="1" x14ac:dyDescent="0.35">
      <c r="G551" s="99"/>
      <c r="H551" s="93"/>
      <c r="I551" s="93"/>
      <c r="J551" s="84"/>
      <c r="L551" s="109"/>
      <c r="O551" s="28"/>
      <c r="P551" s="28"/>
    </row>
    <row r="552" spans="7:16" ht="27" customHeight="1" x14ac:dyDescent="0.35">
      <c r="G552" s="99"/>
      <c r="H552" s="93"/>
      <c r="I552" s="93"/>
      <c r="J552" s="84"/>
      <c r="L552" s="109"/>
      <c r="O552" s="28"/>
      <c r="P552" s="28"/>
    </row>
    <row r="553" spans="7:16" ht="27" customHeight="1" x14ac:dyDescent="0.35">
      <c r="G553" s="99"/>
      <c r="H553" s="93"/>
      <c r="I553" s="93"/>
      <c r="J553" s="84"/>
      <c r="L553" s="109"/>
      <c r="O553" s="28"/>
      <c r="P553" s="28"/>
    </row>
    <row r="554" spans="7:16" ht="27" customHeight="1" x14ac:dyDescent="0.35">
      <c r="G554" s="99"/>
      <c r="H554" s="93"/>
      <c r="I554" s="93"/>
      <c r="J554" s="84"/>
      <c r="L554" s="109"/>
      <c r="O554" s="28"/>
      <c r="P554" s="28"/>
    </row>
    <row r="555" spans="7:16" ht="27" customHeight="1" x14ac:dyDescent="0.35">
      <c r="G555" s="99"/>
      <c r="H555" s="93"/>
      <c r="I555" s="93"/>
      <c r="J555" s="84"/>
      <c r="L555" s="109"/>
      <c r="O555" s="28"/>
      <c r="P555" s="28"/>
    </row>
    <row r="556" spans="7:16" ht="27" customHeight="1" x14ac:dyDescent="0.35">
      <c r="G556" s="99"/>
      <c r="H556" s="93"/>
      <c r="I556" s="93"/>
      <c r="J556" s="84"/>
      <c r="L556" s="109"/>
      <c r="O556" s="28"/>
      <c r="P556" s="28"/>
    </row>
    <row r="557" spans="7:16" ht="27" customHeight="1" x14ac:dyDescent="0.35">
      <c r="G557" s="99"/>
      <c r="H557" s="93"/>
      <c r="I557" s="93"/>
      <c r="J557" s="84"/>
      <c r="L557" s="109"/>
      <c r="O557" s="28"/>
      <c r="P557" s="28"/>
    </row>
    <row r="558" spans="7:16" ht="27" customHeight="1" x14ac:dyDescent="0.35">
      <c r="G558" s="99"/>
      <c r="H558" s="93"/>
      <c r="I558" s="93"/>
      <c r="J558" s="84"/>
      <c r="L558" s="109"/>
      <c r="O558" s="28"/>
      <c r="P558" s="28"/>
    </row>
    <row r="559" spans="7:16" ht="27" customHeight="1" x14ac:dyDescent="0.35">
      <c r="G559" s="99"/>
      <c r="H559" s="93"/>
      <c r="I559" s="93"/>
      <c r="J559" s="84"/>
      <c r="L559" s="109"/>
      <c r="O559" s="28"/>
      <c r="P559" s="28"/>
    </row>
    <row r="560" spans="7:16" ht="27" customHeight="1" x14ac:dyDescent="0.35">
      <c r="G560" s="99"/>
      <c r="H560" s="93"/>
      <c r="I560" s="93"/>
      <c r="J560" s="84"/>
      <c r="L560" s="109"/>
      <c r="O560" s="28"/>
      <c r="P560" s="28"/>
    </row>
    <row r="561" spans="7:16" ht="27" customHeight="1" x14ac:dyDescent="0.35">
      <c r="G561" s="99"/>
      <c r="H561" s="93"/>
      <c r="I561" s="93"/>
      <c r="J561" s="84"/>
      <c r="L561" s="109"/>
      <c r="O561" s="28"/>
      <c r="P561" s="28"/>
    </row>
    <row r="562" spans="7:16" ht="27" customHeight="1" x14ac:dyDescent="0.35">
      <c r="G562" s="99"/>
      <c r="H562" s="93"/>
      <c r="I562" s="93"/>
      <c r="J562" s="84"/>
      <c r="L562" s="109"/>
      <c r="O562" s="28"/>
      <c r="P562" s="28"/>
    </row>
    <row r="563" spans="7:16" ht="27" customHeight="1" x14ac:dyDescent="0.35">
      <c r="G563" s="99"/>
      <c r="H563" s="93"/>
      <c r="I563" s="93"/>
      <c r="J563" s="84"/>
      <c r="L563" s="109"/>
      <c r="O563" s="28"/>
      <c r="P563" s="28"/>
    </row>
    <row r="564" spans="7:16" ht="27" customHeight="1" x14ac:dyDescent="0.35">
      <c r="G564" s="99"/>
      <c r="H564" s="93"/>
      <c r="I564" s="93"/>
      <c r="J564" s="84"/>
      <c r="L564" s="109"/>
      <c r="O564" s="28"/>
      <c r="P564" s="28"/>
    </row>
    <row r="565" spans="7:16" ht="27" customHeight="1" x14ac:dyDescent="0.35">
      <c r="G565" s="99"/>
      <c r="H565" s="93"/>
      <c r="I565" s="93"/>
      <c r="J565" s="84"/>
      <c r="L565" s="109"/>
      <c r="O565" s="28"/>
      <c r="P565" s="28"/>
    </row>
    <row r="566" spans="7:16" ht="27" customHeight="1" x14ac:dyDescent="0.35">
      <c r="G566" s="99"/>
      <c r="H566" s="93"/>
      <c r="I566" s="93"/>
      <c r="J566" s="84"/>
      <c r="L566" s="109"/>
      <c r="O566" s="28"/>
      <c r="P566" s="28"/>
    </row>
    <row r="567" spans="7:16" ht="27" customHeight="1" x14ac:dyDescent="0.35">
      <c r="G567" s="99"/>
      <c r="H567" s="93"/>
      <c r="I567" s="93"/>
      <c r="J567" s="84"/>
      <c r="L567" s="109"/>
      <c r="O567" s="28"/>
      <c r="P567" s="28"/>
    </row>
    <row r="568" spans="7:16" ht="27" customHeight="1" x14ac:dyDescent="0.35">
      <c r="G568" s="99"/>
      <c r="H568" s="93"/>
      <c r="I568" s="93"/>
      <c r="J568" s="84"/>
      <c r="L568" s="109"/>
      <c r="O568" s="28"/>
      <c r="P568" s="28"/>
    </row>
    <row r="569" spans="7:16" ht="27" customHeight="1" x14ac:dyDescent="0.35">
      <c r="G569" s="99"/>
      <c r="H569" s="93"/>
      <c r="I569" s="93"/>
      <c r="J569" s="84"/>
      <c r="L569" s="109"/>
      <c r="O569" s="28"/>
      <c r="P569" s="28"/>
    </row>
    <row r="570" spans="7:16" ht="27" customHeight="1" x14ac:dyDescent="0.35">
      <c r="G570" s="99"/>
      <c r="H570" s="93"/>
      <c r="I570" s="93"/>
      <c r="J570" s="84"/>
      <c r="L570" s="109"/>
      <c r="O570" s="28"/>
      <c r="P570" s="28"/>
    </row>
    <row r="571" spans="7:16" ht="27" customHeight="1" x14ac:dyDescent="0.35">
      <c r="G571" s="99"/>
      <c r="H571" s="93"/>
      <c r="I571" s="93"/>
      <c r="J571" s="84"/>
      <c r="L571" s="109"/>
      <c r="O571" s="28"/>
      <c r="P571" s="28"/>
    </row>
    <row r="572" spans="7:16" ht="27" customHeight="1" x14ac:dyDescent="0.35">
      <c r="G572" s="99"/>
      <c r="H572" s="93"/>
      <c r="I572" s="93"/>
      <c r="J572" s="84"/>
      <c r="L572" s="109"/>
      <c r="O572" s="28"/>
      <c r="P572" s="28"/>
    </row>
    <row r="573" spans="7:16" ht="27" customHeight="1" x14ac:dyDescent="0.35">
      <c r="G573" s="99"/>
      <c r="H573" s="93"/>
      <c r="I573" s="93"/>
      <c r="J573" s="84"/>
      <c r="L573" s="109"/>
      <c r="O573" s="28"/>
      <c r="P573" s="28"/>
    </row>
    <row r="574" spans="7:16" ht="27" customHeight="1" x14ac:dyDescent="0.35">
      <c r="G574" s="99"/>
      <c r="H574" s="93"/>
      <c r="I574" s="93"/>
      <c r="J574" s="84"/>
      <c r="L574" s="109"/>
      <c r="O574" s="28"/>
      <c r="P574" s="28"/>
    </row>
    <row r="575" spans="7:16" ht="27" customHeight="1" x14ac:dyDescent="0.35">
      <c r="G575" s="99"/>
      <c r="H575" s="93"/>
      <c r="I575" s="93"/>
      <c r="J575" s="84"/>
      <c r="L575" s="109"/>
      <c r="O575" s="28"/>
      <c r="P575" s="28"/>
    </row>
    <row r="576" spans="7:16" ht="27" customHeight="1" x14ac:dyDescent="0.35">
      <c r="G576" s="99"/>
      <c r="H576" s="93"/>
      <c r="I576" s="93"/>
      <c r="J576" s="84"/>
      <c r="L576" s="109"/>
      <c r="O576" s="28"/>
      <c r="P576" s="28"/>
    </row>
    <row r="577" spans="7:16" ht="27" customHeight="1" x14ac:dyDescent="0.35">
      <c r="G577" s="99"/>
      <c r="H577" s="93"/>
      <c r="I577" s="93"/>
      <c r="J577" s="84"/>
      <c r="L577" s="109"/>
      <c r="O577" s="28"/>
      <c r="P577" s="28"/>
    </row>
    <row r="578" spans="7:16" ht="27" customHeight="1" x14ac:dyDescent="0.35">
      <c r="G578" s="99"/>
      <c r="H578" s="93"/>
      <c r="I578" s="93"/>
      <c r="J578" s="84"/>
      <c r="L578" s="109"/>
      <c r="O578" s="28"/>
      <c r="P578" s="28"/>
    </row>
    <row r="579" spans="7:16" ht="27" customHeight="1" x14ac:dyDescent="0.35">
      <c r="G579" s="99"/>
      <c r="H579" s="93"/>
      <c r="I579" s="93"/>
      <c r="J579" s="84"/>
      <c r="L579" s="109"/>
      <c r="O579" s="28"/>
      <c r="P579" s="28"/>
    </row>
    <row r="580" spans="7:16" ht="27" customHeight="1" x14ac:dyDescent="0.35">
      <c r="G580" s="99"/>
      <c r="H580" s="93"/>
      <c r="I580" s="93"/>
      <c r="J580" s="84"/>
      <c r="L580" s="109"/>
      <c r="O580" s="28"/>
      <c r="P580" s="28"/>
    </row>
    <row r="581" spans="7:16" ht="27" customHeight="1" x14ac:dyDescent="0.35">
      <c r="G581" s="99"/>
      <c r="H581" s="93"/>
      <c r="I581" s="93"/>
      <c r="J581" s="84"/>
      <c r="L581" s="109"/>
      <c r="O581" s="28"/>
      <c r="P581" s="28"/>
    </row>
    <row r="582" spans="7:16" ht="27" customHeight="1" x14ac:dyDescent="0.35">
      <c r="G582" s="99"/>
      <c r="H582" s="93"/>
      <c r="I582" s="93"/>
      <c r="J582" s="84"/>
      <c r="L582" s="109"/>
      <c r="O582" s="28"/>
      <c r="P582" s="28"/>
    </row>
    <row r="583" spans="7:16" ht="27" customHeight="1" x14ac:dyDescent="0.35">
      <c r="G583" s="99"/>
      <c r="H583" s="93"/>
      <c r="I583" s="93"/>
      <c r="J583" s="84"/>
      <c r="L583" s="109"/>
      <c r="O583" s="28"/>
      <c r="P583" s="28"/>
    </row>
    <row r="584" spans="7:16" ht="27" customHeight="1" x14ac:dyDescent="0.35">
      <c r="G584" s="99"/>
      <c r="H584" s="93"/>
      <c r="I584" s="93"/>
      <c r="J584" s="84"/>
      <c r="L584" s="109"/>
      <c r="O584" s="28"/>
      <c r="P584" s="28"/>
    </row>
    <row r="585" spans="7:16" ht="27" customHeight="1" x14ac:dyDescent="0.35">
      <c r="G585" s="99"/>
      <c r="H585" s="93"/>
      <c r="I585" s="93"/>
      <c r="J585" s="84"/>
      <c r="L585" s="109"/>
      <c r="O585" s="28"/>
      <c r="P585" s="28"/>
    </row>
    <row r="586" spans="7:16" ht="27" customHeight="1" x14ac:dyDescent="0.35">
      <c r="G586" s="99"/>
      <c r="H586" s="93"/>
      <c r="I586" s="93"/>
      <c r="J586" s="84"/>
      <c r="L586" s="109"/>
      <c r="O586" s="28"/>
      <c r="P586" s="28"/>
    </row>
    <row r="587" spans="7:16" ht="27" customHeight="1" x14ac:dyDescent="0.35">
      <c r="G587" s="99"/>
      <c r="H587" s="93"/>
      <c r="I587" s="93"/>
      <c r="J587" s="84"/>
      <c r="L587" s="109"/>
      <c r="O587" s="28"/>
      <c r="P587" s="28"/>
    </row>
    <row r="588" spans="7:16" ht="27" customHeight="1" x14ac:dyDescent="0.35">
      <c r="G588" s="99"/>
      <c r="H588" s="93"/>
      <c r="I588" s="93"/>
      <c r="J588" s="84"/>
      <c r="L588" s="109"/>
      <c r="O588" s="28"/>
      <c r="P588" s="28"/>
    </row>
    <row r="589" spans="7:16" ht="27" customHeight="1" x14ac:dyDescent="0.35">
      <c r="G589" s="99"/>
      <c r="H589" s="93"/>
      <c r="I589" s="93"/>
      <c r="J589" s="84"/>
      <c r="L589" s="109"/>
      <c r="O589" s="28"/>
      <c r="P589" s="28"/>
    </row>
  </sheetData>
  <sheetProtection algorithmName="SHA-512" hashValue="Gc1teeIekA0PGBE3VswRYtULatQ93q5Rk3yGrTdxwBCilicB6+ACLIBJZlb8rKR+bufyivtPR+nw3xlWwvjfEw==" saltValue="HXtLvBSdHtUPVQEjvD917g==" spinCount="100000" sheet="1" formatCells="0" formatColumns="0" formatRows="0" insertColumns="0" insertRows="0" sort="0" autoFilter="0" pivotTables="0"/>
  <mergeCells count="3">
    <mergeCell ref="A390:P390"/>
    <mergeCell ref="A389:S389"/>
    <mergeCell ref="A1:U1"/>
  </mergeCells>
  <phoneticPr fontId="22" type="noConversion"/>
  <printOptions horizontalCentered="1"/>
  <pageMargins left="0.25" right="0.1" top="0.6875" bottom="0.75" header="0.3" footer="0.3"/>
  <pageSetup scale="24" fitToHeight="0" orientation="landscape" r:id="rId1"/>
  <headerFooter>
    <oddHeader>&amp;C&amp;"-,Bold"&amp;30CAEATFA REPORT OF THE SALES AND USE TAX EXCLUSION (STE) 
APPLICATIONS CONSIDERED 
As of July 17, 2025</oddHeader>
    <oddFooter>&amp;C&amp;30&amp;P of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Invalid" error="Select from the drop-down menu" prompt="Select from the drop-down menu" xr:uid="{00000000-0002-0000-0000-000000000000}">
          <x14:formula1>
            <xm:f>Sheet5!$A$1:$A$3</xm:f>
          </x14:formula1>
          <xm:sqref>U35:U125 U136:U222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F3901-C144-45F1-8808-1CC0869C9F4C}">
  <sheetPr>
    <pageSetUpPr fitToPage="1"/>
  </sheetPr>
  <dimension ref="A1:S15"/>
  <sheetViews>
    <sheetView view="pageLayout" zoomScale="40" zoomScaleNormal="70" zoomScaleSheetLayoutView="40" zoomScalePageLayoutView="40" workbookViewId="0">
      <selection activeCell="E3" sqref="E3"/>
    </sheetView>
  </sheetViews>
  <sheetFormatPr defaultRowHeight="27" customHeight="1" x14ac:dyDescent="0.35"/>
  <cols>
    <col min="1" max="1" width="10.26953125" style="29" customWidth="1"/>
    <col min="2" max="2" width="27.1796875" style="2" customWidth="1"/>
    <col min="3" max="3" width="33.7265625" style="3" customWidth="1"/>
    <col min="4" max="4" width="43" style="32" customWidth="1"/>
    <col min="5" max="5" width="28" style="34" customWidth="1"/>
    <col min="6" max="6" width="24.81640625" style="33" customWidth="1"/>
    <col min="7" max="7" width="33.1796875" style="2" customWidth="1"/>
    <col min="8" max="8" width="29.453125" style="35" customWidth="1"/>
    <col min="9" max="9" width="32.453125" style="30" customWidth="1"/>
    <col min="10" max="10" width="33.26953125" style="1" customWidth="1"/>
    <col min="11" max="11" width="29.1796875" style="1" customWidth="1"/>
    <col min="12" max="12" width="34.453125" style="6" customWidth="1"/>
    <col min="13" max="13" width="23.7265625" style="4" customWidth="1"/>
    <col min="14" max="14" width="22.26953125" style="1" customWidth="1"/>
  </cols>
  <sheetData>
    <row r="1" spans="1:19" ht="72" customHeight="1" x14ac:dyDescent="1">
      <c r="A1" s="237" t="s">
        <v>1265</v>
      </c>
      <c r="B1" s="237"/>
      <c r="C1" s="237"/>
      <c r="D1" s="237"/>
      <c r="E1" s="237"/>
      <c r="F1" s="237"/>
      <c r="G1" s="237"/>
      <c r="H1" s="237"/>
      <c r="I1" s="237"/>
      <c r="J1" s="237"/>
      <c r="K1" s="237"/>
      <c r="L1" s="237"/>
      <c r="M1" s="237"/>
      <c r="N1" s="237"/>
    </row>
    <row r="2" spans="1:19" ht="100.5" customHeight="1" x14ac:dyDescent="0.35">
      <c r="A2" s="53" t="s">
        <v>1</v>
      </c>
      <c r="B2" s="54" t="s">
        <v>1266</v>
      </c>
      <c r="C2" s="54" t="s">
        <v>1267</v>
      </c>
      <c r="D2" s="55" t="s">
        <v>5</v>
      </c>
      <c r="E2" s="55" t="s">
        <v>6</v>
      </c>
      <c r="F2" s="55" t="s">
        <v>8</v>
      </c>
      <c r="G2" s="55" t="s">
        <v>9</v>
      </c>
      <c r="H2" s="55" t="s">
        <v>10</v>
      </c>
      <c r="I2" s="56" t="s">
        <v>1268</v>
      </c>
      <c r="J2" s="56" t="s">
        <v>1269</v>
      </c>
      <c r="K2" s="56" t="s">
        <v>17</v>
      </c>
      <c r="L2" s="56" t="s">
        <v>18</v>
      </c>
      <c r="M2" s="57" t="s">
        <v>1270</v>
      </c>
      <c r="N2" s="57" t="s">
        <v>1271</v>
      </c>
    </row>
    <row r="3" spans="1:19" ht="72" customHeight="1" x14ac:dyDescent="0.35">
      <c r="A3" s="58">
        <v>1</v>
      </c>
      <c r="B3" s="72" t="s">
        <v>51</v>
      </c>
      <c r="C3" s="96">
        <v>40499</v>
      </c>
      <c r="D3" s="98" t="s">
        <v>1272</v>
      </c>
      <c r="E3" s="72" t="s">
        <v>52</v>
      </c>
      <c r="F3" s="72" t="s">
        <v>48</v>
      </c>
      <c r="G3" s="72" t="s">
        <v>42</v>
      </c>
      <c r="H3" s="72" t="s">
        <v>49</v>
      </c>
      <c r="I3" s="103">
        <v>4738000</v>
      </c>
      <c r="J3" s="105">
        <v>431158</v>
      </c>
      <c r="K3" s="105">
        <v>438844</v>
      </c>
      <c r="L3" s="105">
        <v>3088491</v>
      </c>
      <c r="M3" s="72">
        <v>50</v>
      </c>
      <c r="N3" s="72">
        <v>6</v>
      </c>
    </row>
    <row r="4" spans="1:19" ht="72" customHeight="1" x14ac:dyDescent="0.35">
      <c r="A4" s="58">
        <v>2</v>
      </c>
      <c r="B4" s="72" t="s">
        <v>1273</v>
      </c>
      <c r="C4" s="96">
        <v>40681</v>
      </c>
      <c r="D4" s="98" t="s">
        <v>156</v>
      </c>
      <c r="E4" s="72" t="s">
        <v>1274</v>
      </c>
      <c r="F4" s="72" t="s">
        <v>41</v>
      </c>
      <c r="G4" s="72" t="s">
        <v>42</v>
      </c>
      <c r="H4" s="72" t="s">
        <v>56</v>
      </c>
      <c r="I4" s="126">
        <v>2278900</v>
      </c>
      <c r="J4" s="130">
        <v>207379.9</v>
      </c>
      <c r="K4" s="130">
        <v>557789</v>
      </c>
      <c r="L4" s="130">
        <v>595304</v>
      </c>
      <c r="M4" s="131">
        <v>153</v>
      </c>
      <c r="N4" s="131">
        <v>2</v>
      </c>
    </row>
    <row r="5" spans="1:19" s="2" customFormat="1" ht="72" customHeight="1" x14ac:dyDescent="0.35">
      <c r="A5" s="58">
        <v>3</v>
      </c>
      <c r="B5" s="34" t="s">
        <v>1275</v>
      </c>
      <c r="C5" s="183">
        <v>42388</v>
      </c>
      <c r="D5" s="98" t="s">
        <v>1276</v>
      </c>
      <c r="E5" s="98" t="s">
        <v>1277</v>
      </c>
      <c r="F5" s="98" t="s">
        <v>1278</v>
      </c>
      <c r="G5" s="34" t="s">
        <v>35</v>
      </c>
      <c r="H5" s="98" t="s">
        <v>163</v>
      </c>
      <c r="I5" s="180">
        <v>530750000</v>
      </c>
      <c r="J5" s="181">
        <v>44689150</v>
      </c>
      <c r="K5" s="181">
        <v>137469584</v>
      </c>
      <c r="L5" s="181">
        <v>98374109</v>
      </c>
      <c r="M5" s="182">
        <v>1547</v>
      </c>
      <c r="N5" s="34">
        <v>98</v>
      </c>
    </row>
    <row r="6" spans="1:19" ht="72" customHeight="1" x14ac:dyDescent="0.35">
      <c r="A6" s="58">
        <v>4</v>
      </c>
      <c r="B6" s="72" t="s">
        <v>1279</v>
      </c>
      <c r="C6" s="96">
        <v>41716</v>
      </c>
      <c r="D6" s="98" t="s">
        <v>1280</v>
      </c>
      <c r="E6" s="72" t="s">
        <v>266</v>
      </c>
      <c r="F6" s="72" t="s">
        <v>266</v>
      </c>
      <c r="G6" s="72" t="s">
        <v>42</v>
      </c>
      <c r="H6" s="72" t="s">
        <v>138</v>
      </c>
      <c r="I6" s="126">
        <v>6698715</v>
      </c>
      <c r="J6" s="130">
        <v>564031.80299999996</v>
      </c>
      <c r="K6" s="130">
        <v>858211</v>
      </c>
      <c r="L6" s="130">
        <v>457665</v>
      </c>
      <c r="M6" s="131">
        <v>26</v>
      </c>
      <c r="N6" s="131">
        <v>3</v>
      </c>
    </row>
    <row r="7" spans="1:19" ht="72" customHeight="1" x14ac:dyDescent="0.35">
      <c r="A7" s="58">
        <v>5</v>
      </c>
      <c r="B7" s="73" t="s">
        <v>1281</v>
      </c>
      <c r="C7" s="153">
        <v>44271</v>
      </c>
      <c r="D7" s="98" t="s">
        <v>1282</v>
      </c>
      <c r="E7" s="76" t="s">
        <v>1283</v>
      </c>
      <c r="F7" s="76" t="s">
        <v>511</v>
      </c>
      <c r="G7" s="76" t="s">
        <v>237</v>
      </c>
      <c r="H7" s="76" t="s">
        <v>1284</v>
      </c>
      <c r="I7" s="135">
        <v>5094248</v>
      </c>
      <c r="J7" s="136">
        <v>433011</v>
      </c>
      <c r="K7" s="136">
        <v>3203763</v>
      </c>
      <c r="L7" s="136">
        <v>2770752</v>
      </c>
      <c r="M7" s="137">
        <v>35</v>
      </c>
      <c r="N7" s="138">
        <v>2</v>
      </c>
    </row>
    <row r="8" spans="1:19" ht="72" customHeight="1" x14ac:dyDescent="0.35">
      <c r="A8" s="58">
        <v>6</v>
      </c>
      <c r="B8" s="72" t="s">
        <v>1285</v>
      </c>
      <c r="C8" s="96">
        <v>40527</v>
      </c>
      <c r="D8" s="98" t="s">
        <v>1286</v>
      </c>
      <c r="E8" s="72" t="s">
        <v>98</v>
      </c>
      <c r="F8" s="72" t="s">
        <v>99</v>
      </c>
      <c r="G8" s="72" t="s">
        <v>35</v>
      </c>
      <c r="H8" s="72" t="s">
        <v>163</v>
      </c>
      <c r="I8" s="126">
        <v>3708050</v>
      </c>
      <c r="J8" s="130">
        <v>337432.55</v>
      </c>
      <c r="K8" s="130">
        <v>3018494</v>
      </c>
      <c r="L8" s="130">
        <v>2746669</v>
      </c>
      <c r="M8" s="131">
        <v>126</v>
      </c>
      <c r="N8" s="131">
        <v>14</v>
      </c>
    </row>
    <row r="9" spans="1:19" ht="72" customHeight="1" x14ac:dyDescent="0.35">
      <c r="A9" s="58">
        <v>7</v>
      </c>
      <c r="B9" s="72" t="s">
        <v>1287</v>
      </c>
      <c r="C9" s="96">
        <v>42080</v>
      </c>
      <c r="D9" s="34" t="s">
        <v>1288</v>
      </c>
      <c r="E9" s="72" t="s">
        <v>216</v>
      </c>
      <c r="F9" s="72" t="s">
        <v>217</v>
      </c>
      <c r="G9" s="72" t="s">
        <v>237</v>
      </c>
      <c r="H9" s="72" t="s">
        <v>1289</v>
      </c>
      <c r="I9" s="126">
        <v>81426200</v>
      </c>
      <c r="J9" s="130">
        <v>6856086</v>
      </c>
      <c r="K9" s="130">
        <v>38174218</v>
      </c>
      <c r="L9" s="130">
        <v>31318132</v>
      </c>
      <c r="M9" s="131">
        <v>1235</v>
      </c>
      <c r="N9" s="131">
        <v>51</v>
      </c>
    </row>
    <row r="10" spans="1:19" ht="72" customHeight="1" x14ac:dyDescent="0.35">
      <c r="A10" s="58">
        <v>8</v>
      </c>
      <c r="B10" s="72" t="s">
        <v>1290</v>
      </c>
      <c r="C10" s="96">
        <v>40527</v>
      </c>
      <c r="D10" s="98" t="s">
        <v>1291</v>
      </c>
      <c r="E10" s="72" t="s">
        <v>1004</v>
      </c>
      <c r="F10" s="72" t="s">
        <v>123</v>
      </c>
      <c r="G10" s="72" t="s">
        <v>42</v>
      </c>
      <c r="H10" s="72" t="s">
        <v>56</v>
      </c>
      <c r="I10" s="126">
        <v>9966500</v>
      </c>
      <c r="J10" s="130">
        <v>906951.5</v>
      </c>
      <c r="K10" s="130">
        <v>1709894</v>
      </c>
      <c r="L10" s="130">
        <v>1945932</v>
      </c>
      <c r="M10" s="131">
        <v>38</v>
      </c>
      <c r="N10" s="131">
        <v>5</v>
      </c>
    </row>
    <row r="11" spans="1:19" ht="72" customHeight="1" x14ac:dyDescent="0.35">
      <c r="A11" s="58">
        <v>9</v>
      </c>
      <c r="B11" s="72" t="s">
        <v>1292</v>
      </c>
      <c r="C11" s="96">
        <v>42171</v>
      </c>
      <c r="D11" s="34" t="s">
        <v>1293</v>
      </c>
      <c r="E11" s="72" t="s">
        <v>1294</v>
      </c>
      <c r="F11" s="72" t="s">
        <v>116</v>
      </c>
      <c r="G11" s="72" t="s">
        <v>237</v>
      </c>
      <c r="H11" s="72" t="s">
        <v>1295</v>
      </c>
      <c r="I11" s="126">
        <v>4737500</v>
      </c>
      <c r="J11" s="130">
        <v>398898</v>
      </c>
      <c r="K11" s="130">
        <v>1881353</v>
      </c>
      <c r="L11" s="130">
        <v>1482455</v>
      </c>
      <c r="M11" s="131">
        <v>48</v>
      </c>
      <c r="N11" s="131">
        <v>3</v>
      </c>
    </row>
    <row r="12" spans="1:19" ht="72" customHeight="1" x14ac:dyDescent="0.35">
      <c r="A12" s="58">
        <v>10</v>
      </c>
      <c r="B12" s="72" t="s">
        <v>1296</v>
      </c>
      <c r="C12" s="96">
        <v>42752</v>
      </c>
      <c r="D12" s="98" t="s">
        <v>1297</v>
      </c>
      <c r="E12" s="72" t="s">
        <v>1298</v>
      </c>
      <c r="F12" s="72" t="s">
        <v>1299</v>
      </c>
      <c r="G12" s="72" t="s">
        <v>42</v>
      </c>
      <c r="H12" s="72" t="s">
        <v>138</v>
      </c>
      <c r="I12" s="126">
        <v>9213514</v>
      </c>
      <c r="J12" s="130">
        <v>775778</v>
      </c>
      <c r="K12" s="130">
        <v>1120388</v>
      </c>
      <c r="L12" s="130">
        <v>685251</v>
      </c>
      <c r="M12" s="131">
        <v>33</v>
      </c>
      <c r="N12" s="131">
        <v>4</v>
      </c>
    </row>
    <row r="13" spans="1:19" ht="72" customHeight="1" x14ac:dyDescent="0.35">
      <c r="I13" s="31"/>
      <c r="J13" s="25"/>
      <c r="K13" s="25"/>
      <c r="L13" s="26"/>
      <c r="M13" s="27"/>
      <c r="N13" s="25"/>
    </row>
    <row r="14" spans="1:19" ht="72" customHeight="1" x14ac:dyDescent="0.35">
      <c r="A14" s="232" t="s">
        <v>1263</v>
      </c>
      <c r="B14" s="232"/>
      <c r="C14" s="233"/>
      <c r="D14" s="232"/>
      <c r="E14" s="232"/>
      <c r="F14" s="232"/>
      <c r="G14" s="232"/>
      <c r="H14" s="232"/>
      <c r="I14" s="232"/>
      <c r="J14" s="232"/>
      <c r="K14" s="232"/>
      <c r="L14" s="234"/>
      <c r="M14" s="232"/>
      <c r="N14" s="232"/>
      <c r="O14" s="232"/>
      <c r="P14" s="232"/>
      <c r="Q14" s="232"/>
      <c r="R14" s="232"/>
      <c r="S14" s="232"/>
    </row>
    <row r="15" spans="1:19" ht="72" customHeight="1" x14ac:dyDescent="0.35">
      <c r="A15" s="229" t="s">
        <v>1264</v>
      </c>
      <c r="B15" s="229"/>
      <c r="C15" s="229"/>
      <c r="D15" s="229"/>
      <c r="E15" s="229"/>
      <c r="F15" s="229"/>
      <c r="G15" s="229"/>
      <c r="H15" s="229"/>
      <c r="I15" s="229"/>
      <c r="J15" s="229"/>
      <c r="K15" s="229"/>
      <c r="L15" s="229"/>
      <c r="M15" s="229"/>
      <c r="N15" s="229"/>
    </row>
  </sheetData>
  <sheetProtection algorithmName="SHA-512" hashValue="h67yYF7flEVKr9jh1qQ7yc/gmKXFUpF4NBs/Zz28UU2gvkKPSSVBudltOi7O6++YHqe3AAZsQrLFdFQpbObBCg==" saltValue="yZCWXRvVSCR5vN1BVdVl6w==" spinCount="100000" sheet="1" formatCells="0" formatColumns="0" formatRows="0" insertColumns="0" insertRows="0" sort="0" autoFilter="0" pivotTables="0"/>
  <mergeCells count="3">
    <mergeCell ref="A1:N1"/>
    <mergeCell ref="A15:N15"/>
    <mergeCell ref="A14:S14"/>
  </mergeCells>
  <printOptions horizontalCentered="1"/>
  <pageMargins left="0.25" right="0.1" top="0.6875" bottom="0.75" header="0.3" footer="0.3"/>
  <pageSetup scale="30" fitToHeight="0" orientation="landscape" r:id="rId1"/>
  <headerFooter>
    <oddHeader xml:space="preserve">&amp;C&amp;"-,Bold"&amp;22CAEATFA REPORT OF THE SALES AND USE TAX EXCLUSION (STE) 
APPLICATIONS CONSIDERED 
As of July 17, 2025
</oddHeader>
    <oddFooter>&amp;C&amp;22&amp;P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374DB-4AB5-4704-BC3D-8C615C982B67}">
  <sheetPr>
    <pageSetUpPr fitToPage="1"/>
  </sheetPr>
  <dimension ref="A1:S17"/>
  <sheetViews>
    <sheetView view="pageLayout" zoomScale="40" zoomScaleNormal="70" zoomScaleSheetLayoutView="40" zoomScalePageLayoutView="40" workbookViewId="0">
      <selection activeCell="G6" sqref="G6"/>
    </sheetView>
  </sheetViews>
  <sheetFormatPr defaultRowHeight="27" customHeight="1" x14ac:dyDescent="0.35"/>
  <cols>
    <col min="1" max="1" width="10.26953125" style="29" customWidth="1"/>
    <col min="2" max="2" width="27.1796875" style="2" customWidth="1"/>
    <col min="3" max="3" width="33.7265625" style="3" customWidth="1"/>
    <col min="4" max="4" width="43" style="32" customWidth="1"/>
    <col min="5" max="5" width="28" style="34" customWidth="1"/>
    <col min="6" max="6" width="24.81640625" style="33" customWidth="1"/>
    <col min="7" max="7" width="33.1796875" style="2" customWidth="1"/>
    <col min="8" max="8" width="29.453125" style="35" customWidth="1"/>
    <col min="9" max="9" width="32.453125" style="30" customWidth="1"/>
    <col min="10" max="10" width="33.26953125" style="1" customWidth="1"/>
    <col min="11" max="11" width="29.1796875" style="1" customWidth="1"/>
    <col min="12" max="12" width="34.453125" style="6" customWidth="1"/>
    <col min="13" max="13" width="23.7265625" style="4" customWidth="1"/>
    <col min="14" max="14" width="22.26953125" style="1" customWidth="1"/>
  </cols>
  <sheetData>
    <row r="1" spans="1:19" ht="72" customHeight="1" x14ac:dyDescent="1">
      <c r="A1" s="237" t="s">
        <v>1300</v>
      </c>
      <c r="B1" s="237"/>
      <c r="C1" s="237"/>
      <c r="D1" s="237"/>
      <c r="E1" s="237"/>
      <c r="F1" s="237"/>
      <c r="G1" s="237"/>
      <c r="H1" s="237"/>
      <c r="I1" s="237"/>
      <c r="J1" s="237"/>
      <c r="K1" s="237"/>
      <c r="L1" s="237"/>
      <c r="M1" s="237"/>
      <c r="N1" s="237"/>
    </row>
    <row r="2" spans="1:19" ht="100.5" customHeight="1" x14ac:dyDescent="0.35">
      <c r="A2" s="53" t="s">
        <v>1</v>
      </c>
      <c r="B2" s="54" t="s">
        <v>1266</v>
      </c>
      <c r="C2" s="54" t="s">
        <v>1267</v>
      </c>
      <c r="D2" s="55" t="s">
        <v>5</v>
      </c>
      <c r="E2" s="55" t="s">
        <v>6</v>
      </c>
      <c r="F2" s="55" t="s">
        <v>8</v>
      </c>
      <c r="G2" s="55" t="s">
        <v>9</v>
      </c>
      <c r="H2" s="55" t="s">
        <v>10</v>
      </c>
      <c r="I2" s="56" t="s">
        <v>1268</v>
      </c>
      <c r="J2" s="56" t="s">
        <v>1269</v>
      </c>
      <c r="K2" s="56" t="s">
        <v>17</v>
      </c>
      <c r="L2" s="56" t="s">
        <v>18</v>
      </c>
      <c r="M2" s="57" t="s">
        <v>1270</v>
      </c>
      <c r="N2" s="57" t="s">
        <v>1271</v>
      </c>
    </row>
    <row r="3" spans="1:19" ht="72" customHeight="1" x14ac:dyDescent="0.35">
      <c r="A3" s="58">
        <v>1</v>
      </c>
      <c r="B3" s="33" t="s">
        <v>1301</v>
      </c>
      <c r="C3" s="59">
        <v>42689</v>
      </c>
      <c r="D3" s="60" t="s">
        <v>1302</v>
      </c>
      <c r="E3" s="60" t="s">
        <v>69</v>
      </c>
      <c r="F3" s="60" t="s">
        <v>55</v>
      </c>
      <c r="G3" s="60" t="s">
        <v>383</v>
      </c>
      <c r="H3" s="60" t="s">
        <v>384</v>
      </c>
      <c r="I3" s="61">
        <v>1512796</v>
      </c>
      <c r="J3" s="61">
        <v>127377.42319999999</v>
      </c>
      <c r="K3" s="62">
        <v>227254</v>
      </c>
      <c r="L3" s="61">
        <v>100565</v>
      </c>
      <c r="M3" s="63">
        <v>14</v>
      </c>
      <c r="N3" s="60">
        <v>2</v>
      </c>
    </row>
    <row r="4" spans="1:19" ht="72" customHeight="1" x14ac:dyDescent="0.35">
      <c r="A4" s="58">
        <v>2</v>
      </c>
      <c r="B4" s="33" t="s">
        <v>1303</v>
      </c>
      <c r="C4" s="59">
        <v>43634</v>
      </c>
      <c r="D4" s="33" t="s">
        <v>616</v>
      </c>
      <c r="E4" s="60" t="s">
        <v>1304</v>
      </c>
      <c r="F4" s="60" t="s">
        <v>123</v>
      </c>
      <c r="G4" s="60" t="s">
        <v>237</v>
      </c>
      <c r="H4" s="64" t="s">
        <v>1305</v>
      </c>
      <c r="I4" s="61">
        <v>2503766</v>
      </c>
      <c r="J4" s="61">
        <v>209315</v>
      </c>
      <c r="K4" s="62">
        <v>455672</v>
      </c>
      <c r="L4" s="61">
        <v>246357</v>
      </c>
      <c r="M4" s="63">
        <v>23</v>
      </c>
      <c r="N4" s="65">
        <v>2</v>
      </c>
    </row>
    <row r="5" spans="1:19" ht="72" customHeight="1" x14ac:dyDescent="0.35">
      <c r="A5" s="58">
        <v>3</v>
      </c>
      <c r="B5" s="33" t="s">
        <v>1306</v>
      </c>
      <c r="C5" s="59">
        <v>43634</v>
      </c>
      <c r="D5" s="33" t="s">
        <v>616</v>
      </c>
      <c r="E5" s="60" t="s">
        <v>474</v>
      </c>
      <c r="F5" s="60" t="s">
        <v>55</v>
      </c>
      <c r="G5" s="60" t="s">
        <v>237</v>
      </c>
      <c r="H5" s="64" t="s">
        <v>1305</v>
      </c>
      <c r="I5" s="61">
        <v>2202766</v>
      </c>
      <c r="J5" s="61">
        <v>184151</v>
      </c>
      <c r="K5" s="62">
        <v>438733</v>
      </c>
      <c r="L5" s="61">
        <v>254582</v>
      </c>
      <c r="M5" s="63">
        <v>23</v>
      </c>
      <c r="N5" s="65">
        <v>2</v>
      </c>
    </row>
    <row r="6" spans="1:19" ht="72" customHeight="1" x14ac:dyDescent="0.35">
      <c r="A6" s="58">
        <v>4</v>
      </c>
      <c r="B6" s="33" t="s">
        <v>1307</v>
      </c>
      <c r="C6" s="59">
        <v>43634</v>
      </c>
      <c r="D6" s="33" t="s">
        <v>616</v>
      </c>
      <c r="E6" s="60" t="s">
        <v>1308</v>
      </c>
      <c r="F6" s="60" t="s">
        <v>469</v>
      </c>
      <c r="G6" s="60" t="s">
        <v>237</v>
      </c>
      <c r="H6" s="64" t="s">
        <v>1305</v>
      </c>
      <c r="I6" s="61">
        <v>2594766</v>
      </c>
      <c r="J6" s="61">
        <v>216922</v>
      </c>
      <c r="K6" s="62">
        <v>460711</v>
      </c>
      <c r="L6" s="61">
        <v>243789</v>
      </c>
      <c r="M6" s="63">
        <v>23</v>
      </c>
      <c r="N6" s="65">
        <v>2</v>
      </c>
    </row>
    <row r="7" spans="1:19" ht="72" customHeight="1" x14ac:dyDescent="0.35">
      <c r="A7" s="58">
        <v>5</v>
      </c>
      <c r="B7" s="33" t="s">
        <v>1309</v>
      </c>
      <c r="C7" s="59">
        <v>43634</v>
      </c>
      <c r="D7" s="33" t="s">
        <v>616</v>
      </c>
      <c r="E7" s="60" t="s">
        <v>1310</v>
      </c>
      <c r="F7" s="60" t="s">
        <v>123</v>
      </c>
      <c r="G7" s="60" t="s">
        <v>237</v>
      </c>
      <c r="H7" s="64" t="s">
        <v>1305</v>
      </c>
      <c r="I7" s="61">
        <v>2594766</v>
      </c>
      <c r="J7" s="61">
        <v>216922</v>
      </c>
      <c r="K7" s="62">
        <v>460977</v>
      </c>
      <c r="L7" s="61">
        <v>244054</v>
      </c>
      <c r="M7" s="63">
        <v>23</v>
      </c>
      <c r="N7" s="65">
        <v>2</v>
      </c>
    </row>
    <row r="8" spans="1:19" ht="72" customHeight="1" x14ac:dyDescent="0.35">
      <c r="A8" s="58">
        <v>6</v>
      </c>
      <c r="B8" s="33" t="s">
        <v>1311</v>
      </c>
      <c r="C8" s="59">
        <v>43634</v>
      </c>
      <c r="D8" s="33" t="s">
        <v>616</v>
      </c>
      <c r="E8" s="60" t="s">
        <v>605</v>
      </c>
      <c r="F8" s="60" t="s">
        <v>41</v>
      </c>
      <c r="G8" s="60" t="s">
        <v>237</v>
      </c>
      <c r="H8" s="64" t="s">
        <v>1305</v>
      </c>
      <c r="I8" s="61">
        <v>2594766</v>
      </c>
      <c r="J8" s="61">
        <v>216922</v>
      </c>
      <c r="K8" s="62">
        <v>459241</v>
      </c>
      <c r="L8" s="61">
        <v>242319</v>
      </c>
      <c r="M8" s="63">
        <v>23</v>
      </c>
      <c r="N8" s="65">
        <v>2</v>
      </c>
    </row>
    <row r="9" spans="1:19" ht="72" customHeight="1" x14ac:dyDescent="0.35">
      <c r="A9" s="58">
        <v>7</v>
      </c>
      <c r="B9" s="33" t="s">
        <v>1312</v>
      </c>
      <c r="C9" s="59">
        <v>43634</v>
      </c>
      <c r="D9" s="33" t="s">
        <v>616</v>
      </c>
      <c r="E9" s="60" t="s">
        <v>1313</v>
      </c>
      <c r="F9" s="60" t="s">
        <v>123</v>
      </c>
      <c r="G9" s="60" t="s">
        <v>237</v>
      </c>
      <c r="H9" s="64" t="s">
        <v>1305</v>
      </c>
      <c r="I9" s="61">
        <v>2503766</v>
      </c>
      <c r="J9" s="61">
        <v>209315</v>
      </c>
      <c r="K9" s="62">
        <v>455672</v>
      </c>
      <c r="L9" s="61">
        <v>246357</v>
      </c>
      <c r="M9" s="63">
        <v>23</v>
      </c>
      <c r="N9" s="65">
        <v>2</v>
      </c>
    </row>
    <row r="10" spans="1:19" ht="72" customHeight="1" x14ac:dyDescent="0.35">
      <c r="A10" s="58">
        <v>8</v>
      </c>
      <c r="B10" s="33" t="s">
        <v>1314</v>
      </c>
      <c r="C10" s="59">
        <v>43634</v>
      </c>
      <c r="D10" s="33" t="s">
        <v>616</v>
      </c>
      <c r="E10" s="60" t="s">
        <v>1315</v>
      </c>
      <c r="F10" s="60" t="s">
        <v>233</v>
      </c>
      <c r="G10" s="60" t="s">
        <v>237</v>
      </c>
      <c r="H10" s="64" t="s">
        <v>1305</v>
      </c>
      <c r="I10" s="61">
        <v>2503766</v>
      </c>
      <c r="J10" s="61">
        <v>209315</v>
      </c>
      <c r="K10" s="62">
        <v>454860</v>
      </c>
      <c r="L10" s="61">
        <v>245545</v>
      </c>
      <c r="M10" s="63">
        <v>23</v>
      </c>
      <c r="N10" s="65">
        <v>2</v>
      </c>
    </row>
    <row r="11" spans="1:19" ht="72" customHeight="1" x14ac:dyDescent="0.35">
      <c r="A11" s="58">
        <v>9</v>
      </c>
      <c r="B11" s="33" t="s">
        <v>1316</v>
      </c>
      <c r="C11" s="59">
        <v>43634</v>
      </c>
      <c r="D11" s="33" t="s">
        <v>616</v>
      </c>
      <c r="E11" s="60" t="s">
        <v>116</v>
      </c>
      <c r="F11" s="60" t="s">
        <v>116</v>
      </c>
      <c r="G11" s="60" t="s">
        <v>237</v>
      </c>
      <c r="H11" s="64" t="s">
        <v>1305</v>
      </c>
      <c r="I11" s="61">
        <v>2594766</v>
      </c>
      <c r="J11" s="61">
        <v>216922</v>
      </c>
      <c r="K11" s="62">
        <v>460516</v>
      </c>
      <c r="L11" s="61">
        <v>243594</v>
      </c>
      <c r="M11" s="63">
        <v>23</v>
      </c>
      <c r="N11" s="65">
        <v>2</v>
      </c>
    </row>
    <row r="12" spans="1:19" ht="72" customHeight="1" x14ac:dyDescent="0.35">
      <c r="A12" s="58">
        <v>10</v>
      </c>
      <c r="B12" s="33" t="s">
        <v>1317</v>
      </c>
      <c r="C12" s="59">
        <v>43634</v>
      </c>
      <c r="D12" s="33" t="s">
        <v>616</v>
      </c>
      <c r="E12" s="60" t="s">
        <v>1318</v>
      </c>
      <c r="F12" s="60" t="s">
        <v>123</v>
      </c>
      <c r="G12" s="60" t="s">
        <v>237</v>
      </c>
      <c r="H12" s="64" t="s">
        <v>1305</v>
      </c>
      <c r="I12" s="61">
        <v>1966766</v>
      </c>
      <c r="J12" s="61">
        <v>164422</v>
      </c>
      <c r="K12" s="62">
        <v>424502</v>
      </c>
      <c r="L12" s="61">
        <v>260081</v>
      </c>
      <c r="M12" s="63">
        <v>23</v>
      </c>
      <c r="N12" s="65">
        <v>2</v>
      </c>
    </row>
    <row r="13" spans="1:19" ht="72" customHeight="1" x14ac:dyDescent="0.35">
      <c r="A13" s="58">
        <v>11</v>
      </c>
      <c r="B13" s="33" t="s">
        <v>1319</v>
      </c>
      <c r="C13" s="59">
        <v>43634</v>
      </c>
      <c r="D13" s="33" t="s">
        <v>616</v>
      </c>
      <c r="E13" s="60" t="s">
        <v>1320</v>
      </c>
      <c r="F13" s="60" t="s">
        <v>123</v>
      </c>
      <c r="G13" s="60" t="s">
        <v>237</v>
      </c>
      <c r="H13" s="64" t="s">
        <v>1305</v>
      </c>
      <c r="I13" s="61">
        <v>2267766</v>
      </c>
      <c r="J13" s="61">
        <v>189585</v>
      </c>
      <c r="K13" s="62">
        <v>441945</v>
      </c>
      <c r="L13" s="61">
        <v>252360</v>
      </c>
      <c r="M13" s="63">
        <v>23</v>
      </c>
      <c r="N13" s="65">
        <v>2</v>
      </c>
    </row>
    <row r="14" spans="1:19" ht="72" customHeight="1" x14ac:dyDescent="0.35">
      <c r="A14" s="58">
        <v>12</v>
      </c>
      <c r="B14" s="33" t="s">
        <v>1321</v>
      </c>
      <c r="C14" s="59">
        <v>43634</v>
      </c>
      <c r="D14" s="33" t="s">
        <v>616</v>
      </c>
      <c r="E14" s="60" t="s">
        <v>84</v>
      </c>
      <c r="F14" s="60" t="s">
        <v>55</v>
      </c>
      <c r="G14" s="60" t="s">
        <v>237</v>
      </c>
      <c r="H14" s="64" t="s">
        <v>1305</v>
      </c>
      <c r="I14" s="61">
        <v>2202766</v>
      </c>
      <c r="J14" s="61">
        <v>184151</v>
      </c>
      <c r="K14" s="62">
        <v>438733</v>
      </c>
      <c r="L14" s="61">
        <v>254582</v>
      </c>
      <c r="M14" s="63">
        <v>23</v>
      </c>
      <c r="N14" s="65">
        <v>2</v>
      </c>
    </row>
    <row r="15" spans="1:19" ht="72" customHeight="1" x14ac:dyDescent="0.35">
      <c r="I15" s="31"/>
      <c r="J15" s="25"/>
      <c r="K15" s="25"/>
      <c r="L15" s="26"/>
      <c r="M15" s="27"/>
      <c r="N15" s="25"/>
    </row>
    <row r="16" spans="1:19" ht="72" customHeight="1" x14ac:dyDescent="0.35">
      <c r="A16" s="232" t="s">
        <v>1263</v>
      </c>
      <c r="B16" s="232"/>
      <c r="C16" s="233"/>
      <c r="D16" s="232"/>
      <c r="E16" s="232"/>
      <c r="F16" s="232"/>
      <c r="G16" s="232"/>
      <c r="H16" s="232"/>
      <c r="I16" s="232"/>
      <c r="J16" s="232"/>
      <c r="K16" s="232"/>
      <c r="L16" s="234"/>
      <c r="M16" s="232"/>
      <c r="N16" s="232"/>
      <c r="O16" s="232"/>
      <c r="P16" s="232"/>
      <c r="Q16" s="232"/>
      <c r="R16" s="232"/>
      <c r="S16" s="232"/>
    </row>
    <row r="17" spans="1:14" ht="72" customHeight="1" x14ac:dyDescent="0.35">
      <c r="A17" s="229" t="s">
        <v>1264</v>
      </c>
      <c r="B17" s="229"/>
      <c r="C17" s="229"/>
      <c r="D17" s="229"/>
      <c r="E17" s="229"/>
      <c r="F17" s="229"/>
      <c r="G17" s="229"/>
      <c r="H17" s="229"/>
      <c r="I17" s="229"/>
      <c r="J17" s="229"/>
      <c r="K17" s="229"/>
      <c r="L17" s="229"/>
      <c r="M17" s="229"/>
      <c r="N17" s="229"/>
    </row>
  </sheetData>
  <sheetProtection algorithmName="SHA-512" hashValue="aM03v+eWZYwHw+dqHR0nwc+CBpgqye3teLRc6pnGDg/D+M31BJ8FCt1jcS35Cw3iiEuOh4sr1Yg0au2Zataqig==" saltValue="pd2NMrj0TzxtG2i7mf0QlQ==" spinCount="100000" sheet="1" formatCells="0" formatColumns="0" formatRows="0" insertColumns="0" insertRows="0" sort="0" autoFilter="0" pivotTables="0"/>
  <mergeCells count="3">
    <mergeCell ref="A1:N1"/>
    <mergeCell ref="A17:N17"/>
    <mergeCell ref="A16:S16"/>
  </mergeCells>
  <printOptions horizontalCentered="1"/>
  <pageMargins left="0.25" right="0.1" top="0.6875" bottom="0.75" header="0.3" footer="0.3"/>
  <pageSetup scale="30" fitToHeight="0" orientation="landscape" r:id="rId1"/>
  <headerFooter>
    <oddHeader xml:space="preserve">&amp;C&amp;"-,Bold"&amp;22CAEATFA REPORT OF THE SALES AND USE TAX EXCLUSION (STE) 
APPLICATIONS CONSIDERED 
As of July 17, 2025
</oddHeader>
    <oddFooter>&amp;C&amp;22&amp;P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E21"/>
  <sheetViews>
    <sheetView workbookViewId="0">
      <selection activeCell="C20" sqref="C20"/>
    </sheetView>
  </sheetViews>
  <sheetFormatPr defaultRowHeight="14.5" x14ac:dyDescent="0.35"/>
  <cols>
    <col min="2" max="2" width="27.26953125" customWidth="1"/>
    <col min="3" max="3" width="31.54296875" customWidth="1"/>
    <col min="4" max="4" width="19.1796875" customWidth="1"/>
    <col min="5" max="5" width="16.26953125" customWidth="1"/>
    <col min="6" max="8" width="11.54296875" customWidth="1"/>
    <col min="9" max="9" width="12" customWidth="1"/>
    <col min="10" max="16" width="11.54296875" customWidth="1"/>
    <col min="17" max="17" width="12" customWidth="1"/>
    <col min="18" max="23" width="11.54296875" customWidth="1"/>
    <col min="24" max="24" width="12" customWidth="1"/>
    <col min="25" max="28" width="11.54296875" customWidth="1"/>
    <col min="29" max="29" width="12" customWidth="1"/>
    <col min="30" max="30" width="11.54296875" customWidth="1"/>
    <col min="31" max="31" width="12" customWidth="1"/>
    <col min="32" max="36" width="11.54296875" customWidth="1"/>
    <col min="37" max="37" width="12" customWidth="1"/>
    <col min="38" max="41" width="11.54296875" customWidth="1"/>
    <col min="42" max="42" width="12" customWidth="1"/>
    <col min="43" max="45" width="11.54296875" customWidth="1"/>
    <col min="46" max="46" width="12" customWidth="1"/>
    <col min="47" max="51" width="11.54296875" customWidth="1"/>
    <col min="52" max="52" width="12" customWidth="1"/>
    <col min="53" max="55" width="11.54296875" customWidth="1"/>
    <col min="56" max="56" width="12" customWidth="1"/>
    <col min="57" max="62" width="11.54296875" customWidth="1"/>
    <col min="63" max="63" width="12" customWidth="1"/>
    <col min="64" max="66" width="11.54296875" customWidth="1"/>
    <col min="67" max="67" width="12" customWidth="1"/>
    <col min="68" max="69" width="11.54296875" customWidth="1"/>
    <col min="70" max="70" width="12" customWidth="1"/>
    <col min="71" max="71" width="11.54296875" customWidth="1"/>
    <col min="72" max="72" width="12" customWidth="1"/>
    <col min="73" max="83" width="11.54296875" customWidth="1"/>
    <col min="84" max="88" width="12.54296875" customWidth="1"/>
    <col min="89" max="133" width="12.54296875" bestFit="1" customWidth="1"/>
    <col min="134" max="153" width="13.7265625" bestFit="1" customWidth="1"/>
    <col min="154" max="154" width="12.7265625" bestFit="1" customWidth="1"/>
  </cols>
  <sheetData>
    <row r="2" spans="2:2" x14ac:dyDescent="0.35">
      <c r="B2" s="8" t="s">
        <v>1322</v>
      </c>
    </row>
    <row r="3" spans="2:2" x14ac:dyDescent="0.35">
      <c r="B3" s="9" t="s">
        <v>237</v>
      </c>
    </row>
    <row r="4" spans="2:2" x14ac:dyDescent="0.35">
      <c r="B4" s="9" t="s">
        <v>35</v>
      </c>
    </row>
    <row r="5" spans="2:2" x14ac:dyDescent="0.35">
      <c r="B5" s="9" t="s">
        <v>42</v>
      </c>
    </row>
    <row r="6" spans="2:2" x14ac:dyDescent="0.35">
      <c r="B6" s="9" t="s">
        <v>383</v>
      </c>
    </row>
    <row r="7" spans="2:2" x14ac:dyDescent="0.35">
      <c r="B7" s="9" t="s">
        <v>1323</v>
      </c>
    </row>
    <row r="17" spans="5:5" x14ac:dyDescent="0.35">
      <c r="E17" s="10">
        <v>3377794061</v>
      </c>
    </row>
    <row r="18" spans="5:5" x14ac:dyDescent="0.35">
      <c r="E18" s="10">
        <v>2331240691</v>
      </c>
    </row>
    <row r="19" spans="5:5" x14ac:dyDescent="0.35">
      <c r="E19" s="10">
        <v>199237949</v>
      </c>
    </row>
    <row r="20" spans="5:5" x14ac:dyDescent="0.35">
      <c r="E20" s="10">
        <v>1208635766</v>
      </c>
    </row>
    <row r="21" spans="5:5" x14ac:dyDescent="0.35">
      <c r="E21" s="7">
        <f>SUM(E17:E20)</f>
        <v>7116908467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10"/>
  <sheetViews>
    <sheetView workbookViewId="0">
      <selection activeCell="C10" sqref="C10"/>
    </sheetView>
  </sheetViews>
  <sheetFormatPr defaultRowHeight="14.5" x14ac:dyDescent="0.35"/>
  <cols>
    <col min="3" max="3" width="3.26953125" customWidth="1"/>
    <col min="7" max="7" width="8.81640625" customWidth="1"/>
    <col min="8" max="8" width="22.1796875" bestFit="1" customWidth="1"/>
    <col min="9" max="10" width="20.54296875" bestFit="1" customWidth="1"/>
    <col min="11" max="11" width="22.26953125" bestFit="1" customWidth="1"/>
    <col min="12" max="12" width="6.1796875" customWidth="1"/>
    <col min="13" max="13" width="20.7265625" bestFit="1" customWidth="1"/>
    <col min="14" max="14" width="20.54296875" bestFit="1" customWidth="1"/>
    <col min="15" max="15" width="20.7265625" bestFit="1" customWidth="1"/>
    <col min="16" max="16" width="8.81640625" customWidth="1"/>
    <col min="17" max="17" width="6.7265625" customWidth="1"/>
  </cols>
  <sheetData>
    <row r="1" spans="2:18" ht="15" thickBot="1" x14ac:dyDescent="0.4">
      <c r="B1">
        <v>2010</v>
      </c>
    </row>
    <row r="2" spans="2:18" ht="140" thickBot="1" x14ac:dyDescent="0.4">
      <c r="C2" s="14" t="s">
        <v>5</v>
      </c>
      <c r="D2" s="14" t="s">
        <v>6</v>
      </c>
      <c r="E2" s="14" t="s">
        <v>8</v>
      </c>
      <c r="F2" s="14" t="s">
        <v>9</v>
      </c>
      <c r="G2" s="14" t="s">
        <v>10</v>
      </c>
      <c r="H2" s="15" t="s">
        <v>1268</v>
      </c>
      <c r="I2" s="15" t="s">
        <v>1269</v>
      </c>
      <c r="J2" s="15" t="s">
        <v>1324</v>
      </c>
      <c r="K2" s="16" t="s">
        <v>1325</v>
      </c>
      <c r="L2" s="17" t="s">
        <v>1326</v>
      </c>
      <c r="M2" s="15" t="s">
        <v>16</v>
      </c>
      <c r="N2" s="15" t="s">
        <v>17</v>
      </c>
      <c r="O2" s="15" t="s">
        <v>18</v>
      </c>
      <c r="P2" s="20" t="s">
        <v>1270</v>
      </c>
      <c r="Q2" s="20" t="s">
        <v>1271</v>
      </c>
      <c r="R2" s="15" t="s">
        <v>21</v>
      </c>
    </row>
    <row r="3" spans="2:18" ht="19.5" thickTop="1" thickBot="1" x14ac:dyDescent="0.4">
      <c r="B3">
        <v>2010</v>
      </c>
      <c r="C3" s="11">
        <v>25</v>
      </c>
      <c r="D3" s="11"/>
      <c r="E3" s="11"/>
      <c r="F3" s="11"/>
      <c r="G3" s="12" t="s">
        <v>1262</v>
      </c>
      <c r="H3" s="21">
        <v>886030604</v>
      </c>
      <c r="I3" s="21">
        <v>80628784.963999987</v>
      </c>
      <c r="J3" s="21">
        <v>41557365.513654999</v>
      </c>
      <c r="K3" s="21">
        <v>471160834.97000003</v>
      </c>
      <c r="L3" s="13">
        <v>0.53176586998568287</v>
      </c>
      <c r="M3" s="21">
        <v>51630333</v>
      </c>
      <c r="N3" s="21">
        <v>75423426</v>
      </c>
      <c r="O3" s="21">
        <v>46424975</v>
      </c>
      <c r="P3" s="22">
        <v>5815.65</v>
      </c>
      <c r="Q3" s="22">
        <v>573</v>
      </c>
    </row>
    <row r="4" spans="2:18" x14ac:dyDescent="0.35">
      <c r="B4">
        <v>2011</v>
      </c>
      <c r="C4">
        <v>13</v>
      </c>
      <c r="G4" t="s">
        <v>1262</v>
      </c>
      <c r="H4" s="18">
        <v>566319525</v>
      </c>
      <c r="I4" s="18">
        <v>46504506.174999997</v>
      </c>
      <c r="J4" s="18">
        <v>29561226.014658999</v>
      </c>
      <c r="K4" s="18">
        <v>353382082.46999997</v>
      </c>
      <c r="L4" s="19">
        <v>0.62399770248076825</v>
      </c>
      <c r="M4" s="18">
        <v>18487666</v>
      </c>
      <c r="N4" s="18">
        <v>64100582</v>
      </c>
      <c r="O4" s="18">
        <v>36083742</v>
      </c>
      <c r="P4" s="23">
        <v>2487</v>
      </c>
      <c r="Q4" s="23">
        <v>209</v>
      </c>
    </row>
    <row r="5" spans="2:18" x14ac:dyDescent="0.35">
      <c r="B5">
        <v>2012</v>
      </c>
      <c r="C5">
        <v>11</v>
      </c>
      <c r="G5" t="s">
        <v>1262</v>
      </c>
      <c r="H5" s="18">
        <v>232304958</v>
      </c>
      <c r="I5" s="18">
        <v>18827212.019959997</v>
      </c>
      <c r="J5" s="18">
        <v>12443865.768623</v>
      </c>
      <c r="K5" s="18">
        <v>151404566.26999998</v>
      </c>
      <c r="L5" s="19">
        <v>0.65174918165112938</v>
      </c>
      <c r="M5" s="18">
        <v>36086999</v>
      </c>
      <c r="N5" s="18">
        <v>20241974</v>
      </c>
      <c r="O5" s="18">
        <v>37512271</v>
      </c>
      <c r="P5" s="23">
        <v>952</v>
      </c>
      <c r="Q5" s="23">
        <v>90</v>
      </c>
    </row>
    <row r="6" spans="2:18" x14ac:dyDescent="0.35">
      <c r="B6">
        <v>2013</v>
      </c>
      <c r="C6">
        <v>12</v>
      </c>
      <c r="G6" t="s">
        <v>1262</v>
      </c>
      <c r="H6" s="18">
        <v>927795162</v>
      </c>
      <c r="I6" s="18">
        <v>77656455.059400022</v>
      </c>
      <c r="J6" s="18">
        <v>38614333.581451997</v>
      </c>
      <c r="K6" s="18">
        <v>458618868.40000004</v>
      </c>
      <c r="L6" s="19">
        <v>0.49431047626006053</v>
      </c>
      <c r="M6" s="18">
        <v>7208390</v>
      </c>
      <c r="N6" s="18">
        <v>112979780</v>
      </c>
      <c r="O6" s="18">
        <v>28427164</v>
      </c>
      <c r="P6" s="23">
        <v>2942</v>
      </c>
      <c r="Q6" s="23">
        <v>221</v>
      </c>
    </row>
    <row r="7" spans="2:18" x14ac:dyDescent="0.35">
      <c r="B7">
        <v>2014</v>
      </c>
      <c r="C7">
        <v>15</v>
      </c>
      <c r="G7" t="s">
        <v>1262</v>
      </c>
      <c r="H7" s="18">
        <v>550733486</v>
      </c>
      <c r="I7" s="18">
        <v>46363657.517899998</v>
      </c>
      <c r="J7" s="18">
        <v>7796417.694037999</v>
      </c>
      <c r="K7" s="18">
        <v>92595445.799999997</v>
      </c>
      <c r="L7" s="19">
        <v>0.16813113448489311</v>
      </c>
      <c r="M7" s="18">
        <v>4719588</v>
      </c>
      <c r="N7" s="18">
        <v>66738640</v>
      </c>
      <c r="O7" s="18">
        <v>9931651</v>
      </c>
      <c r="P7" s="23">
        <v>2042</v>
      </c>
      <c r="Q7" s="23">
        <v>158</v>
      </c>
    </row>
    <row r="8" spans="2:18" x14ac:dyDescent="0.35">
      <c r="B8">
        <v>2015</v>
      </c>
      <c r="C8">
        <v>23</v>
      </c>
      <c r="G8" t="s">
        <v>1262</v>
      </c>
      <c r="H8" s="18">
        <v>1483139736</v>
      </c>
      <c r="I8" s="18">
        <v>124880366</v>
      </c>
      <c r="J8" s="18">
        <v>49644061.837448001</v>
      </c>
      <c r="K8" s="18">
        <v>659243912.72000003</v>
      </c>
      <c r="L8" s="19">
        <v>0.44449211137580907</v>
      </c>
      <c r="M8" s="18">
        <v>11396639</v>
      </c>
      <c r="N8" s="18">
        <v>224360954</v>
      </c>
      <c r="O8" s="18">
        <v>36118553</v>
      </c>
      <c r="P8" s="23">
        <v>10443</v>
      </c>
      <c r="Q8" s="23">
        <v>458</v>
      </c>
    </row>
    <row r="9" spans="2:18" x14ac:dyDescent="0.35">
      <c r="B9">
        <v>2016</v>
      </c>
      <c r="C9">
        <v>24</v>
      </c>
      <c r="G9" t="s">
        <v>1262</v>
      </c>
      <c r="H9" s="18">
        <v>1509070879.23</v>
      </c>
      <c r="I9" s="18">
        <v>127063768.252766</v>
      </c>
      <c r="J9" s="18">
        <v>6069068.6265280005</v>
      </c>
      <c r="K9" s="18">
        <v>107749878.56</v>
      </c>
      <c r="L9" s="19">
        <v>7.1401469634732553E-2</v>
      </c>
      <c r="M9" s="18">
        <v>14703601.911640676</v>
      </c>
      <c r="N9" s="18">
        <v>259541103.61371368</v>
      </c>
      <c r="O9" s="18">
        <v>114390384.30077064</v>
      </c>
      <c r="P9" s="23">
        <v>6338</v>
      </c>
      <c r="Q9" s="23">
        <v>443</v>
      </c>
    </row>
    <row r="10" spans="2:18" x14ac:dyDescent="0.35">
      <c r="B10">
        <v>2017</v>
      </c>
      <c r="C10">
        <v>34</v>
      </c>
      <c r="G10" t="s">
        <v>1262</v>
      </c>
      <c r="H10" s="18">
        <v>1057899696</v>
      </c>
      <c r="I10" s="18">
        <v>84070800.28700003</v>
      </c>
      <c r="J10" s="18">
        <v>163721.848</v>
      </c>
      <c r="K10" s="18">
        <v>1944440</v>
      </c>
      <c r="L10" s="19">
        <v>1.8380192445012291E-3</v>
      </c>
      <c r="M10" s="18">
        <v>14515641</v>
      </c>
      <c r="N10" s="18">
        <v>202150302.23887551</v>
      </c>
      <c r="O10" s="18">
        <v>50927956</v>
      </c>
      <c r="P10" s="23">
        <v>10942</v>
      </c>
      <c r="Q10" s="23">
        <v>375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3"/>
  <sheetViews>
    <sheetView workbookViewId="0">
      <selection activeCell="C8" sqref="C8"/>
    </sheetView>
  </sheetViews>
  <sheetFormatPr defaultRowHeight="14.5" x14ac:dyDescent="0.35"/>
  <sheetData>
    <row r="1" spans="1:1" x14ac:dyDescent="0.35">
      <c r="A1" t="s">
        <v>37</v>
      </c>
    </row>
    <row r="2" spans="1:1" x14ac:dyDescent="0.35">
      <c r="A2" t="s">
        <v>50</v>
      </c>
    </row>
    <row r="3" spans="1:1" x14ac:dyDescent="0.35">
      <c r="A3" t="s">
        <v>44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3B34A46F7E7854EA107CF185D4A3828" ma:contentTypeVersion="17" ma:contentTypeDescription="Create a new document." ma:contentTypeScope="" ma:versionID="c9b78560673c84cd54a5f5da11817a0e">
  <xsd:schema xmlns:xsd="http://www.w3.org/2001/XMLSchema" xmlns:xs="http://www.w3.org/2001/XMLSchema" xmlns:p="http://schemas.microsoft.com/office/2006/metadata/properties" xmlns:ns2="7df71a97-d087-4d4e-ad3c-b1e666a2dbb2" xmlns:ns3="6c0ab8fe-0215-4bb2-9006-718197f1ba4f" targetNamespace="http://schemas.microsoft.com/office/2006/metadata/properties" ma:root="true" ma:fieldsID="24d803831c3b550931a1b30e10460865" ns2:_="" ns3:_="">
    <xsd:import namespace="7df71a97-d087-4d4e-ad3c-b1e666a2dbb2"/>
    <xsd:import namespace="6c0ab8fe-0215-4bb2-9006-718197f1ba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f71a97-d087-4d4e-ad3c-b1e666a2db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b7eb6c9-d9b5-4c6a-a9ec-b98775d920f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c0ab8fe-0215-4bb2-9006-718197f1ba4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68f93c2-d16a-45e9-837f-0ad1f0585d24}" ma:internalName="TaxCatchAll" ma:showField="CatchAllData" ma:web="6c0ab8fe-0215-4bb2-9006-718197f1ba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c0ab8fe-0215-4bb2-9006-718197f1ba4f" xsi:nil="true"/>
    <lcf76f155ced4ddcb4097134ff3c332f xmlns="7df71a97-d087-4d4e-ad3c-b1e666a2dbb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A73CFCD-C429-42E6-BAEB-7EF2F90AE02F}">
  <ds:schemaRefs>
    <ds:schemaRef ds:uri="http://schemas.microsoft.com/sharepoint/v3/contenttype/forms"/>
  </ds:schemaRefs>
</ds:datastoreItem>
</file>

<file path=customXml/itemProps2.xml><?xml version="1.0" encoding="utf-8"?>
<ds:datastoreItem xmlns:ds="http://schemas.openxmlformats.org/officeDocument/2006/customXml" ds:itemID="{BCDF4BB6-362F-450C-A3D5-BED0C21FF2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f71a97-d087-4d4e-ad3c-b1e666a2dbb2"/>
    <ds:schemaRef ds:uri="6c0ab8fe-0215-4bb2-9006-718197f1ba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658239-9AF0-495D-8437-7A15432ED411}">
  <ds:schemaRefs>
    <ds:schemaRef ds:uri="http://schemas.microsoft.com/office/2006/documentManagement/types"/>
    <ds:schemaRef ds:uri="http://purl.org/dc/dcmitype/"/>
    <ds:schemaRef ds:uri="6c0ab8fe-0215-4bb2-9006-718197f1ba4f"/>
    <ds:schemaRef ds:uri="http://purl.org/dc/elements/1.1/"/>
    <ds:schemaRef ds:uri="7df71a97-d087-4d4e-ad3c-b1e666a2dbb2"/>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c66bc13f-37fb-424e-b953-b4dd215cda73}" enabled="1" method="Standard" siteId="{3bee5c8a-6cb4-4c10-a77b-cd2eaeb7534e}"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Apps Approved</vt:lpstr>
      <vt:lpstr>Approved - No RA Signed</vt:lpstr>
      <vt:lpstr>Apps Denied</vt:lpstr>
      <vt:lpstr>Sheet2</vt:lpstr>
      <vt:lpstr>Sheet4</vt:lpstr>
      <vt:lpstr>Sheet5</vt:lpstr>
      <vt:lpstr>'Apps Approved'!Print_Titles</vt:lpstr>
    </vt:vector>
  </TitlesOfParts>
  <Manager/>
  <Company>California State Treasurer's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Bonnett, Ashley</dc:creator>
  <cp:keywords/>
  <dc:description/>
  <cp:lastModifiedBy>Moua, Xee</cp:lastModifiedBy>
  <cp:revision/>
  <dcterms:created xsi:type="dcterms:W3CDTF">2017-07-28T19:41:43Z</dcterms:created>
  <dcterms:modified xsi:type="dcterms:W3CDTF">2025-07-18T20:24:31Z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0x010100B3B34A46F7E7854EA107CF185D4A3828</vt:lpwstr>
  </property>
  <property fmtid="{D5CDD505-2E9C-101B-9397-08002B2CF9AE}" pid="3" name="Order">
    <vt:r8>1050400</vt:r8>
  </property>
  <property fmtid="{D5CDD505-2E9C-101B-9397-08002B2CF9AE}" pid="4" name="MediaServiceImageTags">
    <vt:lpwstr/>
  </property>
</Properties>
</file>