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66925"/>
  <mc:AlternateContent xmlns:mc="http://schemas.openxmlformats.org/markup-compatibility/2006">
    <mc:Choice Requires="x15">
      <x15ac:absPath xmlns:x15ac="http://schemas.microsoft.com/office/spreadsheetml/2010/11/ac" url="G:\2026\2026 Excel E-Application and Attachments\Dev Fee Calc\"/>
    </mc:Choice>
  </mc:AlternateContent>
  <xr:revisionPtr revIDLastSave="0" documentId="8_{B4FFF187-A64C-45E1-B12A-DEE66B7EC618}" xr6:coauthVersionLast="47" xr6:coauthVersionMax="47" xr10:uidLastSave="{00000000-0000-0000-0000-000000000000}"/>
  <bookViews>
    <workbookView xWindow="-120" yWindow="-120" windowWidth="25440" windowHeight="15270" xr2:uid="{29A1DE87-9406-4706-9221-6CA71BAF2A2A}"/>
  </bookViews>
  <sheets>
    <sheet name="Calculator" sheetId="2" r:id="rId1"/>
  </sheets>
  <calcPr calcId="191029"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38" i="2" l="1"/>
  <c r="D26" i="2"/>
  <c r="T41" i="2" l="1" a="1"/>
  <c r="T41" i="2" s="1"/>
  <c r="K36" i="2"/>
  <c r="K42" i="2"/>
  <c r="D42" i="2" s="1"/>
  <c r="D39" i="2" l="1"/>
  <c r="D36" i="2"/>
  <c r="K47" i="2" s="1"/>
  <c r="D37" i="2"/>
  <c r="D38" i="2"/>
  <c r="D29" i="2"/>
  <c r="D28" i="2"/>
  <c r="D27" i="2"/>
  <c r="D30" i="2"/>
  <c r="J32" i="2" s="1"/>
  <c r="D41" i="2" l="1"/>
  <c r="K45" i="2" s="1"/>
  <c r="K46"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<sst xmlns="http://schemas.openxmlformats.org/spreadsheetml/2006/main" count="44" uniqueCount="29">
  <si>
    <t>Unadjusted Eligible Construction-Related Basis</t>
  </si>
  <si>
    <t>Basis For Non-Residential Costs Included In The Project (Allocated On A Pro Rata Basis)</t>
  </si>
  <si>
    <t>Type of tax credit</t>
  </si>
  <si>
    <t>10327(c)(2)(A)</t>
  </si>
  <si>
    <t>9% Projects</t>
  </si>
  <si>
    <t>10327(c)(2)(B)</t>
  </si>
  <si>
    <t>4% Projects</t>
  </si>
  <si>
    <t>Unadjusted Eligible Acquisition-Related Basis (Acq/Rehab Project)</t>
  </si>
  <si>
    <t>Unadjusted Eligible Acquisition-Related Basis (Adaptive Reuse Project)</t>
  </si>
  <si>
    <t>At-risk development meeting the requirements of Section 10325(g)(4)*</t>
  </si>
  <si>
    <t>Acq/Rehab project whose hard construction costs per unit in rehabilitation expenditures are at least $50,000*</t>
  </si>
  <si>
    <t>*may not be a resyndication project</t>
  </si>
  <si>
    <t>Cash-out Developer Fee Limit</t>
  </si>
  <si>
    <t>of</t>
  </si>
  <si>
    <t>Maximum Developer Fee per 10327(c)(2)(A)</t>
  </si>
  <si>
    <t>plus</t>
  </si>
  <si>
    <t>Maximum Cash-Out Developer Fee per 10327(c)(2)(B)(iii)</t>
  </si>
  <si>
    <t>Developer Fee Limit</t>
  </si>
  <si>
    <t>Total Developer Fee Limit</t>
  </si>
  <si>
    <t xml:space="preserve">sum of the above, up to </t>
  </si>
  <si>
    <t>of project’s unadjusted eligible basis in excess of</t>
  </si>
  <si>
    <t>CTCAC Developer Fee Calculator</t>
  </si>
  <si>
    <t>Resyndication project</t>
  </si>
  <si>
    <t>Disclaimer: staff will verify eligible basis prior to any reservation of credits. This calculator is provided for applicants' convenience and does not guarantee any project will qualify for the amount of developer fee shown below.</t>
  </si>
  <si>
    <r>
      <t xml:space="preserve">Enter basis figures below. These figures should </t>
    </r>
    <r>
      <rPr>
        <b/>
        <u/>
        <sz val="11"/>
        <color theme="1"/>
        <rFont val="Calibri"/>
        <family val="2"/>
        <scheme val="minor"/>
      </rPr>
      <t>not</t>
    </r>
    <r>
      <rPr>
        <sz val="11"/>
        <color theme="1"/>
        <rFont val="Calibri"/>
        <family val="2"/>
        <scheme val="minor"/>
      </rPr>
      <t xml:space="preserve"> include any developer fees:</t>
    </r>
  </si>
  <si>
    <t>Minimum Deferred or Contributed Developer Fee</t>
  </si>
  <si>
    <t>Acq/Rehab project which will restrict at least 30% of its Low-Income Units for those with incomes no greater than 50% 
of area median and restrict rents at the same level*</t>
  </si>
  <si>
    <t>Project that receives points for general partner experience pursuant to Section 5105(f)(1)(B) of the CDLAC Regulations (BIPOC joint venture) - does not include projects competing in the BIPOC Pool</t>
  </si>
  <si>
    <t>Project restricts the greater of 15 Low-Income Units or 25% of the Low-Income Units for Special Needs Population(s) as defined in CTCAC Regulations Section 10302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</si>
</sst>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2" formatCode="_(&quot;$&quot;* #,##0_);_(&quot;$&quot;* \(#,##0\);_(&quot;$&quot;* &quot;-&quot;_);_(@_)"/>
    <numFmt numFmtId="44" formatCode="_(&quot;$&quot;* #,##0.00_);_(&quot;$&quot;* \(#,##0.00\);_(&quot;$&quot;* &quot;-&quot;??_);_(@_)"/>
    <numFmt numFmtId="164" formatCode="_(&quot;$&quot;* #,##0_);_(&quot;$&quot;* \(#,##0\);_(&quot;$&quot;* &quot;-&quot;??_);_(@_)"/>
  </numFmts>
  <fonts count="9" x14ac:knownFonts="1">
    <font>
      <sz val="11"/>
      <color theme="1"/>
      <name val="Calibri"/>
      <family val="2"/>
      <scheme val="minor"/>
    </font>
    <font>
      <b/>
      <sz val="12"/>
      <color indexed="9"/>
      <name val="Arial"/>
      <family val="2"/>
    </font>
    <font>
      <sz val="11"/>
      <color theme="1"/>
      <name val="Calibri"/>
      <family val="2"/>
      <scheme val="minor"/>
    </font>
    <font>
      <b/>
      <sz val="11"/>
      <color theme="1"/>
      <name val="Calibri"/>
      <family val="2"/>
      <scheme val="minor"/>
    </font>
    <font>
      <b/>
      <sz val="10"/>
      <color theme="1"/>
      <name val="Arial"/>
      <family val="2"/>
    </font>
    <font>
      <sz val="10"/>
      <color theme="1"/>
      <name val="Arial"/>
      <family val="2"/>
    </font>
    <font>
      <b/>
      <u/>
      <sz val="11"/>
      <color theme="1"/>
      <name val="Calibri"/>
      <family val="2"/>
      <scheme val="minor"/>
    </font>
    <font>
      <sz val="10"/>
      <name val="Arial"/>
      <family val="2"/>
    </font>
    <font>
      <sz val="11"/>
      <name val="Calibri"/>
      <family val="2"/>
      <scheme val="minor"/>
    </font>
  </fonts>
  <fills count="6">
    <fill>
      <patternFill patternType="none"/>
    </fill>
    <fill>
      <patternFill patternType="gray125"/>
    </fill>
    <fill>
      <patternFill patternType="solid">
        <fgColor indexed="8"/>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99"/>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style="thin">
        <color indexed="64"/>
      </right>
      <top/>
      <bottom/>
      <diagonal/>
    </border>
  </borders>
  <cellStyleXfs count="4">
    <xf numFmtId="0" fontId="0" fillId="0" borderId="0"/>
    <xf numFmtId="44" fontId="2" fillId="0" borderId="0" applyFont="0" applyFill="0" applyBorder="0" applyAlignment="0" applyProtection="0"/>
    <xf numFmtId="9" fontId="2" fillId="0" borderId="0" applyFont="0" applyFill="0" applyBorder="0" applyAlignment="0" applyProtection="0"/>
    <xf numFmtId="0" fontId="7" fillId="0" borderId="0"/>
  </cellStyleXfs>
  <cellXfs count="37">
    <xf numFmtId="0" fontId="0" fillId="0" borderId="0" xfId="0"/>
    <xf numFmtId="0" fontId="0" fillId="0" borderId="0" xfId="0" applyAlignment="1">
      <alignment horizontal="left" indent="1"/>
    </xf>
    <xf numFmtId="0" fontId="0" fillId="0" borderId="0" xfId="0" applyAlignment="1">
      <alignment horizontal="left" wrapText="1" indent="1"/>
    </xf>
    <xf numFmtId="0" fontId="3" fillId="0" borderId="0" xfId="0" applyFont="1" applyAlignment="1">
      <alignment horizontal="left" indent="1"/>
    </xf>
    <xf numFmtId="164" fontId="0" fillId="0" borderId="0" xfId="1" applyNumberFormat="1" applyFont="1" applyAlignment="1">
      <alignment horizontal="center"/>
    </xf>
    <xf numFmtId="164" fontId="0" fillId="0" borderId="0" xfId="1" applyNumberFormat="1" applyFont="1" applyAlignment="1"/>
    <xf numFmtId="0" fontId="0" fillId="0" borderId="0" xfId="0" applyAlignment="1">
      <alignment horizontal="left"/>
    </xf>
    <xf numFmtId="0" fontId="0" fillId="0" borderId="0" xfId="0" applyAlignment="1">
      <alignment vertical="center"/>
    </xf>
    <xf numFmtId="0" fontId="0" fillId="0" borderId="0" xfId="0" applyAlignment="1">
      <alignment vertical="top"/>
    </xf>
    <xf numFmtId="42" fontId="0" fillId="4" borderId="1" xfId="0" applyNumberFormat="1" applyFill="1" applyBorder="1" applyAlignment="1">
      <alignment horizontal="center"/>
    </xf>
    <xf numFmtId="9" fontId="0" fillId="0" borderId="0" xfId="0" applyNumberFormat="1" applyAlignment="1">
      <alignment horizontal="center"/>
    </xf>
    <xf numFmtId="42" fontId="0" fillId="4" borderId="1" xfId="0" applyNumberFormat="1" applyFill="1" applyBorder="1"/>
    <xf numFmtId="164" fontId="0" fillId="4" borderId="1" xfId="1" applyNumberFormat="1" applyFont="1" applyFill="1" applyBorder="1" applyAlignment="1">
      <alignment horizontal="center"/>
    </xf>
    <xf numFmtId="0" fontId="0" fillId="0" borderId="5" xfId="0" applyBorder="1" applyAlignment="1">
      <alignment horizontal="left" indent="1"/>
    </xf>
    <xf numFmtId="0" fontId="0" fillId="0" borderId="0" xfId="0" applyAlignment="1">
      <alignment horizontal="left" indent="1"/>
    </xf>
    <xf numFmtId="9" fontId="0" fillId="0" borderId="0" xfId="2" applyFont="1" applyAlignment="1">
      <alignment horizontal="left" indent="1"/>
    </xf>
    <xf numFmtId="42" fontId="0" fillId="4" borderId="2" xfId="0" applyNumberFormat="1" applyFill="1" applyBorder="1"/>
    <xf numFmtId="42" fontId="0" fillId="4" borderId="4" xfId="0" applyNumberFormat="1" applyFill="1" applyBorder="1"/>
    <xf numFmtId="42" fontId="0" fillId="4" borderId="3" xfId="0" applyNumberFormat="1" applyFill="1" applyBorder="1"/>
    <xf numFmtId="9" fontId="0" fillId="0" borderId="5" xfId="0" applyNumberFormat="1" applyBorder="1" applyAlignment="1">
      <alignment horizontal="center"/>
    </xf>
    <xf numFmtId="0" fontId="0" fillId="0" borderId="0" xfId="0" applyAlignment="1">
      <alignment horizontal="left"/>
    </xf>
    <xf numFmtId="0" fontId="0" fillId="0" borderId="6" xfId="0" applyBorder="1" applyAlignment="1">
      <alignment horizontal="left"/>
    </xf>
    <xf numFmtId="164" fontId="0" fillId="4" borderId="1" xfId="1" applyNumberFormat="1" applyFont="1" applyFill="1" applyBorder="1" applyAlignment="1"/>
    <xf numFmtId="0" fontId="0" fillId="0" borderId="0" xfId="0" applyAlignment="1">
      <alignment horizontal="center"/>
    </xf>
    <xf numFmtId="164" fontId="8" fillId="5" borderId="1" xfId="3" applyNumberFormat="1" applyFont="1" applyFill="1" applyBorder="1" applyAlignment="1" applyProtection="1">
      <alignment horizontal="center" vertical="center" wrapText="1"/>
      <protection locked="0"/>
    </xf>
    <xf numFmtId="0" fontId="4" fillId="3" borderId="2" xfId="0" applyFont="1" applyFill="1" applyBorder="1" applyAlignment="1">
      <alignment horizontal="center" vertical="center"/>
    </xf>
    <xf numFmtId="0" fontId="4" fillId="3" borderId="4" xfId="0" applyFont="1" applyFill="1" applyBorder="1" applyAlignment="1">
      <alignment horizontal="center" vertical="center"/>
    </xf>
    <xf numFmtId="0" fontId="4" fillId="3" borderId="3" xfId="0" applyFont="1" applyFill="1" applyBorder="1" applyAlignment="1">
      <alignment horizontal="center" vertical="center"/>
    </xf>
    <xf numFmtId="0" fontId="4" fillId="3" borderId="1" xfId="0" applyFont="1" applyFill="1" applyBorder="1" applyAlignment="1">
      <alignment horizontal="center" vertical="center"/>
    </xf>
    <xf numFmtId="0" fontId="5" fillId="3" borderId="1" xfId="0" applyFont="1" applyFill="1" applyBorder="1" applyAlignment="1">
      <alignment horizontal="left" indent="1"/>
    </xf>
    <xf numFmtId="0" fontId="0" fillId="0" borderId="0" xfId="0" applyAlignment="1">
      <alignment horizontal="left" wrapText="1" indent="1"/>
    </xf>
    <xf numFmtId="0" fontId="0" fillId="5" borderId="1" xfId="0" applyFill="1" applyBorder="1" applyAlignment="1" applyProtection="1">
      <alignment horizontal="center"/>
      <protection locked="0"/>
    </xf>
    <xf numFmtId="9" fontId="0" fillId="5" borderId="1" xfId="0" applyNumberFormat="1" applyFill="1" applyBorder="1" applyAlignment="1" applyProtection="1">
      <alignment horizontal="center"/>
      <protection locked="0"/>
    </xf>
    <xf numFmtId="0" fontId="0" fillId="5" borderId="2" xfId="0" applyFill="1" applyBorder="1" applyAlignment="1" applyProtection="1">
      <alignment horizontal="center"/>
      <protection locked="0"/>
    </xf>
    <xf numFmtId="0" fontId="0" fillId="5" borderId="3" xfId="0" applyFill="1" applyBorder="1" applyAlignment="1" applyProtection="1">
      <alignment horizontal="center"/>
      <protection locked="0"/>
    </xf>
    <xf numFmtId="0" fontId="1" fillId="2" borderId="0" xfId="0" applyFont="1" applyFill="1" applyAlignment="1">
      <alignment horizontal="center" vertical="center"/>
    </xf>
    <xf numFmtId="0" fontId="0" fillId="0" borderId="0" xfId="0" applyAlignment="1">
      <alignment horizontal="center" wrapText="1"/>
    </xf>
  </cellXfs>
  <cellStyles count="4">
    <cellStyle name="Currency" xfId="1" builtinId="4"/>
    <cellStyle name="Normal" xfId="0" builtinId="0"/>
    <cellStyle name="Normal 11 2 3" xfId="3" xr:uid="{2C240298-0A72-4727-A0F5-114A4E74FF3F}"/>
    <cellStyle name="Percent" xfId="2" builtinId="5"/>
  </cellStyles>
  <dxfs count="3">
    <dxf>
      <font>
        <color rgb="FF9C0006"/>
      </font>
      <fill>
        <patternFill>
          <bgColor rgb="FFFFC7CE"/>
        </patternFill>
      </fill>
    </dxf>
    <dxf>
      <font>
        <strike val="0"/>
        <color theme="0" tint="-0.24994659260841701"/>
      </font>
      <fill>
        <patternFill patternType="none">
          <bgColor auto="1"/>
        </patternFill>
      </fill>
      <border>
        <left/>
        <right/>
        <top/>
        <bottom/>
        <vertical/>
        <horizontal/>
      </border>
    </dxf>
    <dxf>
      <font>
        <strike val="0"/>
        <color theme="0" tint="-0.24994659260841701"/>
      </font>
      <fill>
        <patternFill patternType="none">
          <bgColor auto="1"/>
        </patternFill>
      </fill>
      <border>
        <left/>
        <right/>
        <top/>
        <bottom/>
        <vertical/>
        <horizontal/>
      </border>
    </dxf>
  </dxfs>
  <tableStyles count="0" defaultTableStyle="TableStyleMedium2" defaultPivotStyle="PivotStyleLight16"/>
  <colors>
    <mruColors>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52F111-5D97-4CD6-AE9D-3DECFEB06B38}">
  <dimension ref="A1:CY49"/>
  <sheetViews>
    <sheetView showGridLines="0" tabSelected="1" workbookViewId="0">
      <selection activeCell="B3" sqref="B3:AQ4"/>
    </sheetView>
  </sheetViews>
  <sheetFormatPr defaultColWidth="0" defaultRowHeight="15" zeroHeight="1" x14ac:dyDescent="0.25"/>
  <cols>
    <col min="1" max="44" width="2.7109375" customWidth="1"/>
    <col min="45" max="103" width="2.7109375" hidden="1" customWidth="1"/>
    <col min="104" max="16384" width="9.140625" hidden="1"/>
  </cols>
  <sheetData>
    <row r="1" spans="1:44" ht="15.75" customHeight="1" x14ac:dyDescent="0.25">
      <c r="A1" s="35" t="s">
        <v>21</v>
      </c>
      <c r="B1" s="35"/>
      <c r="C1" s="35"/>
      <c r="D1" s="35"/>
      <c r="E1" s="35"/>
      <c r="F1" s="35"/>
      <c r="G1" s="35"/>
      <c r="H1" s="35"/>
      <c r="I1" s="35"/>
      <c r="J1" s="35"/>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5"/>
      <c r="AL1" s="35"/>
      <c r="AM1" s="35"/>
      <c r="AN1" s="35"/>
      <c r="AO1" s="35"/>
      <c r="AP1" s="35"/>
      <c r="AQ1" s="35"/>
      <c r="AR1" s="35"/>
    </row>
    <row r="2" spans="1:44" x14ac:dyDescent="0.25"/>
    <row r="3" spans="1:44" x14ac:dyDescent="0.25">
      <c r="B3" s="36" t="s">
        <v>23</v>
      </c>
      <c r="C3" s="36"/>
      <c r="D3" s="36"/>
      <c r="E3" s="36"/>
      <c r="F3" s="36"/>
      <c r="G3" s="36"/>
      <c r="H3" s="36"/>
      <c r="I3" s="36"/>
      <c r="J3" s="36"/>
      <c r="K3" s="36"/>
      <c r="L3" s="36"/>
      <c r="M3" s="36"/>
      <c r="N3" s="36"/>
      <c r="O3" s="36"/>
      <c r="P3" s="36"/>
      <c r="Q3" s="36"/>
      <c r="R3" s="36"/>
      <c r="S3" s="36"/>
      <c r="T3" s="36"/>
      <c r="U3" s="36"/>
      <c r="V3" s="36"/>
      <c r="W3" s="36"/>
      <c r="X3" s="36"/>
      <c r="Y3" s="36"/>
      <c r="Z3" s="36"/>
      <c r="AA3" s="36"/>
      <c r="AB3" s="36"/>
      <c r="AC3" s="36"/>
      <c r="AD3" s="36"/>
      <c r="AE3" s="36"/>
      <c r="AF3" s="36"/>
      <c r="AG3" s="36"/>
      <c r="AH3" s="36"/>
      <c r="AI3" s="36"/>
      <c r="AJ3" s="36"/>
      <c r="AK3" s="36"/>
      <c r="AL3" s="36"/>
      <c r="AM3" s="36"/>
      <c r="AN3" s="36"/>
      <c r="AO3" s="36"/>
      <c r="AP3" s="36"/>
      <c r="AQ3" s="36"/>
    </row>
    <row r="4" spans="1:44" x14ac:dyDescent="0.25">
      <c r="B4" s="36"/>
      <c r="C4" s="36"/>
      <c r="D4" s="36"/>
      <c r="E4" s="36"/>
      <c r="F4" s="36"/>
      <c r="G4" s="36"/>
      <c r="H4" s="36"/>
      <c r="I4" s="36"/>
      <c r="J4" s="36"/>
      <c r="K4" s="36"/>
      <c r="L4" s="36"/>
      <c r="M4" s="36"/>
      <c r="N4" s="36"/>
      <c r="O4" s="36"/>
      <c r="P4" s="36"/>
      <c r="Q4" s="36"/>
      <c r="R4" s="36"/>
      <c r="S4" s="36"/>
      <c r="T4" s="36"/>
      <c r="U4" s="36"/>
      <c r="V4" s="36"/>
      <c r="W4" s="36"/>
      <c r="X4" s="36"/>
      <c r="Y4" s="36"/>
      <c r="Z4" s="36"/>
      <c r="AA4" s="36"/>
      <c r="AB4" s="36"/>
      <c r="AC4" s="36"/>
      <c r="AD4" s="36"/>
      <c r="AE4" s="36"/>
      <c r="AF4" s="36"/>
      <c r="AG4" s="36"/>
      <c r="AH4" s="36"/>
      <c r="AI4" s="36"/>
      <c r="AJ4" s="36"/>
      <c r="AK4" s="36"/>
      <c r="AL4" s="36"/>
      <c r="AM4" s="36"/>
      <c r="AN4" s="36"/>
      <c r="AO4" s="36"/>
      <c r="AP4" s="36"/>
      <c r="AQ4" s="36"/>
    </row>
    <row r="5" spans="1:44" x14ac:dyDescent="0.25"/>
    <row r="6" spans="1:44" x14ac:dyDescent="0.25">
      <c r="C6" s="32"/>
      <c r="D6" s="31"/>
      <c r="E6" s="1" t="s">
        <v>2</v>
      </c>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row>
    <row r="7" spans="1:44" ht="15" customHeight="1" x14ac:dyDescent="0.25">
      <c r="C7" s="33"/>
      <c r="D7" s="34"/>
      <c r="E7" s="30" t="s">
        <v>28</v>
      </c>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row>
    <row r="8" spans="1:44" x14ac:dyDescent="0.25">
      <c r="E8" s="30"/>
      <c r="F8" s="30"/>
      <c r="G8" s="30"/>
      <c r="H8" s="30"/>
      <c r="I8" s="30"/>
      <c r="J8" s="30"/>
      <c r="K8" s="30"/>
      <c r="L8" s="30"/>
      <c r="M8" s="30"/>
      <c r="N8" s="30"/>
      <c r="O8" s="30"/>
      <c r="P8" s="30"/>
      <c r="Q8" s="30"/>
      <c r="R8" s="30"/>
      <c r="S8" s="30"/>
      <c r="T8" s="30"/>
      <c r="U8" s="30"/>
      <c r="V8" s="30"/>
      <c r="W8" s="30"/>
      <c r="X8" s="30"/>
      <c r="Y8" s="30"/>
      <c r="Z8" s="30"/>
      <c r="AA8" s="30"/>
      <c r="AB8" s="30"/>
      <c r="AC8" s="30"/>
      <c r="AD8" s="30"/>
      <c r="AE8" s="30"/>
      <c r="AF8" s="30"/>
      <c r="AG8" s="30"/>
      <c r="AH8" s="30"/>
      <c r="AI8" s="30"/>
      <c r="AJ8" s="30"/>
      <c r="AK8" s="30"/>
      <c r="AL8" s="30"/>
      <c r="AM8" s="30"/>
      <c r="AN8" s="30"/>
      <c r="AO8" s="30"/>
      <c r="AP8" s="30"/>
      <c r="AQ8" s="30"/>
      <c r="AR8" s="30"/>
    </row>
    <row r="9" spans="1:44" ht="15" customHeight="1" x14ac:dyDescent="0.25">
      <c r="C9" s="31"/>
      <c r="D9" s="31"/>
      <c r="E9" s="30" t="s">
        <v>27</v>
      </c>
      <c r="F9" s="30"/>
      <c r="G9" s="30"/>
      <c r="H9" s="30"/>
      <c r="I9" s="30"/>
      <c r="J9" s="30"/>
      <c r="K9" s="30"/>
      <c r="L9" s="30"/>
      <c r="M9" s="30"/>
      <c r="N9" s="30"/>
      <c r="O9" s="30"/>
      <c r="P9" s="30"/>
      <c r="Q9" s="30"/>
      <c r="R9" s="30"/>
      <c r="S9" s="30"/>
      <c r="T9" s="30"/>
      <c r="U9" s="30"/>
      <c r="V9" s="30"/>
      <c r="W9" s="30"/>
      <c r="X9" s="30"/>
      <c r="Y9" s="30"/>
      <c r="Z9" s="30"/>
      <c r="AA9" s="30"/>
      <c r="AB9" s="30"/>
      <c r="AC9" s="30"/>
      <c r="AD9" s="30"/>
      <c r="AE9" s="30"/>
      <c r="AF9" s="30"/>
      <c r="AG9" s="30"/>
      <c r="AH9" s="30"/>
      <c r="AI9" s="30"/>
      <c r="AJ9" s="30"/>
      <c r="AK9" s="30"/>
      <c r="AL9" s="30"/>
      <c r="AM9" s="30"/>
      <c r="AN9" s="30"/>
      <c r="AO9" s="30"/>
      <c r="AP9" s="30"/>
      <c r="AQ9" s="30"/>
      <c r="AR9" s="30"/>
    </row>
    <row r="10" spans="1:44" ht="15" customHeight="1" x14ac:dyDescent="0.25">
      <c r="A10" s="1"/>
      <c r="B10" s="1"/>
      <c r="C10" s="1"/>
      <c r="D10" s="1"/>
      <c r="E10" s="30"/>
      <c r="F10" s="30"/>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row>
    <row r="11" spans="1:44" ht="15" customHeight="1" x14ac:dyDescent="0.25">
      <c r="C11" s="31"/>
      <c r="D11" s="31"/>
      <c r="E11" s="1" t="s">
        <v>22</v>
      </c>
    </row>
    <row r="12" spans="1:44" x14ac:dyDescent="0.25">
      <c r="C12" s="31"/>
      <c r="D12" s="31"/>
      <c r="E12" s="1" t="s">
        <v>9</v>
      </c>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row>
    <row r="13" spans="1:44" x14ac:dyDescent="0.25">
      <c r="C13" s="31"/>
      <c r="D13" s="31"/>
      <c r="E13" s="1" t="s">
        <v>10</v>
      </c>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row>
    <row r="14" spans="1:44" x14ac:dyDescent="0.25">
      <c r="C14" s="31"/>
      <c r="D14" s="31"/>
      <c r="E14" s="30" t="s">
        <v>26</v>
      </c>
      <c r="F14" s="30"/>
      <c r="G14" s="30"/>
      <c r="H14" s="30"/>
      <c r="I14" s="30"/>
      <c r="J14" s="30"/>
      <c r="K14" s="30"/>
      <c r="L14" s="30"/>
      <c r="M14" s="30"/>
      <c r="N14" s="30"/>
      <c r="O14" s="30"/>
      <c r="P14" s="30"/>
      <c r="Q14" s="30"/>
      <c r="R14" s="30"/>
      <c r="S14" s="30"/>
      <c r="T14" s="30"/>
      <c r="U14" s="30"/>
      <c r="V14" s="30"/>
      <c r="W14" s="30"/>
      <c r="X14" s="30"/>
      <c r="Y14" s="30"/>
      <c r="Z14" s="30"/>
      <c r="AA14" s="30"/>
      <c r="AB14" s="30"/>
      <c r="AC14" s="30"/>
      <c r="AD14" s="30"/>
      <c r="AE14" s="30"/>
      <c r="AF14" s="30"/>
      <c r="AG14" s="30"/>
      <c r="AH14" s="30"/>
      <c r="AI14" s="30"/>
      <c r="AJ14" s="30"/>
      <c r="AK14" s="30"/>
      <c r="AL14" s="30"/>
      <c r="AM14" s="30"/>
      <c r="AN14" s="30"/>
      <c r="AO14" s="30"/>
      <c r="AP14" s="30"/>
      <c r="AQ14" s="30"/>
      <c r="AR14" s="30"/>
    </row>
    <row r="15" spans="1:44" x14ac:dyDescent="0.25">
      <c r="E15" s="30"/>
      <c r="F15" s="30"/>
      <c r="G15" s="30"/>
      <c r="H15" s="30"/>
      <c r="I15" s="30"/>
      <c r="J15" s="30"/>
      <c r="K15" s="30"/>
      <c r="L15" s="30"/>
      <c r="M15" s="30"/>
      <c r="N15" s="30"/>
      <c r="O15" s="30"/>
      <c r="P15" s="30"/>
      <c r="Q15" s="30"/>
      <c r="R15" s="30"/>
      <c r="S15" s="30"/>
      <c r="T15" s="30"/>
      <c r="U15" s="30"/>
      <c r="V15" s="30"/>
      <c r="W15" s="30"/>
      <c r="X15" s="30"/>
      <c r="Y15" s="30"/>
      <c r="Z15" s="30"/>
      <c r="AA15" s="30"/>
      <c r="AB15" s="30"/>
      <c r="AC15" s="30"/>
      <c r="AD15" s="30"/>
      <c r="AE15" s="30"/>
      <c r="AF15" s="30"/>
      <c r="AG15" s="30"/>
      <c r="AH15" s="30"/>
      <c r="AI15" s="30"/>
      <c r="AJ15" s="30"/>
      <c r="AK15" s="30"/>
      <c r="AL15" s="30"/>
      <c r="AM15" s="30"/>
      <c r="AN15" s="30"/>
      <c r="AO15" s="30"/>
      <c r="AP15" s="30"/>
      <c r="AQ15" s="30"/>
      <c r="AR15" s="30"/>
    </row>
    <row r="16" spans="1:44" x14ac:dyDescent="0.25">
      <c r="E16" s="2"/>
      <c r="F16" s="3" t="s">
        <v>11</v>
      </c>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row>
    <row r="17" spans="2:43" x14ac:dyDescent="0.25">
      <c r="E17" s="2"/>
      <c r="F17" s="3"/>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row>
    <row r="18" spans="2:43" ht="18.75" customHeight="1" x14ac:dyDescent="0.25">
      <c r="B18" s="8" t="s">
        <v>24</v>
      </c>
      <c r="E18" s="2"/>
      <c r="F18" s="3"/>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row>
    <row r="19" spans="2:43" x14ac:dyDescent="0.25">
      <c r="C19" s="24"/>
      <c r="D19" s="24"/>
      <c r="E19" s="24"/>
      <c r="F19" s="24"/>
      <c r="G19" s="24"/>
      <c r="H19" s="24"/>
      <c r="I19" s="24"/>
      <c r="J19" s="1" t="s">
        <v>0</v>
      </c>
    </row>
    <row r="20" spans="2:43" x14ac:dyDescent="0.25">
      <c r="C20" s="24"/>
      <c r="D20" s="24"/>
      <c r="E20" s="24"/>
      <c r="F20" s="24"/>
      <c r="G20" s="24"/>
      <c r="H20" s="24"/>
      <c r="I20" s="24"/>
      <c r="J20" s="1" t="s">
        <v>8</v>
      </c>
    </row>
    <row r="21" spans="2:43" x14ac:dyDescent="0.25">
      <c r="C21" s="24"/>
      <c r="D21" s="24"/>
      <c r="E21" s="24"/>
      <c r="F21" s="24"/>
      <c r="G21" s="24"/>
      <c r="H21" s="24"/>
      <c r="I21" s="24"/>
      <c r="J21" s="1" t="s">
        <v>7</v>
      </c>
    </row>
    <row r="22" spans="2:43" x14ac:dyDescent="0.25">
      <c r="C22" s="24"/>
      <c r="D22" s="24"/>
      <c r="E22" s="24"/>
      <c r="F22" s="24"/>
      <c r="G22" s="24"/>
      <c r="H22" s="24"/>
      <c r="I22" s="24"/>
      <c r="J22" s="1" t="s">
        <v>1</v>
      </c>
    </row>
    <row r="23" spans="2:43" x14ac:dyDescent="0.25"/>
    <row r="24" spans="2:43" x14ac:dyDescent="0.25">
      <c r="B24" s="25" t="s">
        <v>3</v>
      </c>
      <c r="C24" s="26"/>
      <c r="D24" s="26"/>
      <c r="E24" s="26"/>
      <c r="F24" s="26"/>
      <c r="G24" s="27"/>
      <c r="H24" s="29" t="s">
        <v>4</v>
      </c>
      <c r="I24" s="29"/>
      <c r="J24" s="29"/>
      <c r="K24" s="29"/>
      <c r="L24" s="29"/>
      <c r="M24" s="29"/>
      <c r="N24" s="29"/>
      <c r="O24" s="29"/>
      <c r="P24" s="29"/>
      <c r="Q24" s="29"/>
      <c r="R24" s="29"/>
      <c r="S24" s="29"/>
      <c r="T24" s="29"/>
      <c r="U24" s="29"/>
      <c r="V24" s="29"/>
      <c r="W24" s="29"/>
      <c r="X24" s="29"/>
      <c r="Y24" s="29"/>
      <c r="Z24" s="29"/>
      <c r="AA24" s="29"/>
      <c r="AB24" s="29"/>
      <c r="AC24" s="29"/>
      <c r="AD24" s="29"/>
      <c r="AE24" s="29"/>
      <c r="AF24" s="29"/>
      <c r="AG24" s="29"/>
      <c r="AH24" s="29"/>
      <c r="AI24" s="29"/>
      <c r="AJ24" s="29"/>
      <c r="AK24" s="29"/>
      <c r="AL24" s="29"/>
      <c r="AM24" s="29"/>
      <c r="AN24" s="29"/>
      <c r="AO24" s="29"/>
      <c r="AP24" s="29"/>
      <c r="AQ24" s="29"/>
    </row>
    <row r="25" spans="2:43" x14ac:dyDescent="0.25"/>
    <row r="26" spans="2:43" x14ac:dyDescent="0.25">
      <c r="D26" s="9">
        <f>$C$19*K26</f>
        <v>0</v>
      </c>
      <c r="E26" s="9"/>
      <c r="F26" s="9"/>
      <c r="G26" s="9"/>
      <c r="H26" s="9"/>
      <c r="I26" s="9"/>
      <c r="J26" s="9"/>
      <c r="K26" s="10">
        <v>0.15</v>
      </c>
      <c r="L26" s="10"/>
      <c r="M26" t="s">
        <v>13</v>
      </c>
      <c r="N26" s="1" t="s">
        <v>0</v>
      </c>
    </row>
    <row r="27" spans="2:43" x14ac:dyDescent="0.25">
      <c r="D27" s="9">
        <f>$C$20*K27</f>
        <v>0</v>
      </c>
      <c r="E27" s="9"/>
      <c r="F27" s="9"/>
      <c r="G27" s="9"/>
      <c r="H27" s="9"/>
      <c r="I27" s="9"/>
      <c r="J27" s="9"/>
      <c r="K27" s="10">
        <v>0.15</v>
      </c>
      <c r="L27" s="10"/>
      <c r="M27" t="s">
        <v>13</v>
      </c>
      <c r="N27" s="1" t="s">
        <v>8</v>
      </c>
    </row>
    <row r="28" spans="2:43" x14ac:dyDescent="0.25">
      <c r="D28" s="9">
        <f>$C$21*K28</f>
        <v>0</v>
      </c>
      <c r="E28" s="9"/>
      <c r="F28" s="9"/>
      <c r="G28" s="9"/>
      <c r="H28" s="9"/>
      <c r="I28" s="9"/>
      <c r="J28" s="9"/>
      <c r="K28" s="10">
        <v>0.05</v>
      </c>
      <c r="L28" s="10"/>
      <c r="M28" t="s">
        <v>13</v>
      </c>
      <c r="N28" s="1" t="s">
        <v>7</v>
      </c>
    </row>
    <row r="29" spans="2:43" x14ac:dyDescent="0.25">
      <c r="D29" s="9">
        <f>$C$22*K29</f>
        <v>0</v>
      </c>
      <c r="E29" s="9"/>
      <c r="F29" s="9"/>
      <c r="G29" s="9"/>
      <c r="H29" s="9"/>
      <c r="I29" s="9"/>
      <c r="J29" s="9"/>
      <c r="K29" s="10">
        <v>0.15</v>
      </c>
      <c r="L29" s="10"/>
      <c r="M29" t="s">
        <v>13</v>
      </c>
      <c r="N29" s="1" t="s">
        <v>1</v>
      </c>
    </row>
    <row r="30" spans="2:43" x14ac:dyDescent="0.25">
      <c r="D30" s="12">
        <f>IF($C$7,2800000,2500000)</f>
        <v>2500000</v>
      </c>
      <c r="E30" s="12"/>
      <c r="F30" s="12"/>
      <c r="G30" s="12"/>
      <c r="H30" s="12"/>
      <c r="I30" s="12"/>
      <c r="J30" s="12"/>
      <c r="K30" s="1" t="s">
        <v>14</v>
      </c>
    </row>
    <row r="31" spans="2:43" x14ac:dyDescent="0.25"/>
    <row r="32" spans="2:43" x14ac:dyDescent="0.25">
      <c r="J32" s="11">
        <f>ROUNDDOWN(MIN(SUM(D26:J29),D30),0)</f>
        <v>0</v>
      </c>
      <c r="K32" s="11"/>
      <c r="L32" s="11"/>
      <c r="M32" s="11"/>
      <c r="N32" s="11"/>
      <c r="O32" s="11"/>
      <c r="P32" s="11"/>
      <c r="Q32" s="11"/>
      <c r="R32" s="11"/>
      <c r="S32" s="11"/>
      <c r="T32" s="1" t="s">
        <v>17</v>
      </c>
    </row>
    <row r="33" spans="2:43" x14ac:dyDescent="0.25"/>
    <row r="34" spans="2:43" x14ac:dyDescent="0.25">
      <c r="B34" s="28" t="s">
        <v>5</v>
      </c>
      <c r="C34" s="28"/>
      <c r="D34" s="28"/>
      <c r="E34" s="28"/>
      <c r="F34" s="28"/>
      <c r="G34" s="28"/>
      <c r="H34" s="29" t="s">
        <v>6</v>
      </c>
      <c r="I34" s="29"/>
      <c r="J34" s="29"/>
      <c r="K34" s="29"/>
      <c r="L34" s="29"/>
      <c r="M34" s="29"/>
      <c r="N34" s="29"/>
      <c r="O34" s="29"/>
      <c r="P34" s="29"/>
      <c r="Q34" s="29"/>
      <c r="R34" s="29"/>
      <c r="S34" s="29"/>
      <c r="T34" s="29"/>
      <c r="U34" s="29"/>
      <c r="V34" s="29"/>
      <c r="W34" s="29"/>
      <c r="X34" s="29"/>
      <c r="Y34" s="29"/>
      <c r="Z34" s="29"/>
      <c r="AA34" s="29"/>
      <c r="AB34" s="29"/>
      <c r="AC34" s="29"/>
      <c r="AD34" s="29"/>
      <c r="AE34" s="29"/>
      <c r="AF34" s="29"/>
      <c r="AG34" s="29"/>
      <c r="AH34" s="29"/>
      <c r="AI34" s="29"/>
      <c r="AJ34" s="29"/>
      <c r="AK34" s="29"/>
      <c r="AL34" s="29"/>
      <c r="AM34" s="29"/>
      <c r="AN34" s="29"/>
      <c r="AO34" s="29"/>
      <c r="AP34" s="29"/>
      <c r="AQ34" s="29"/>
    </row>
    <row r="35" spans="2:43" x14ac:dyDescent="0.25"/>
    <row r="36" spans="2:43" x14ac:dyDescent="0.25">
      <c r="D36" s="9">
        <f>$C$19*K36</f>
        <v>0</v>
      </c>
      <c r="E36" s="9"/>
      <c r="F36" s="9"/>
      <c r="G36" s="9"/>
      <c r="H36" s="9"/>
      <c r="I36" s="9"/>
      <c r="J36" s="9"/>
      <c r="K36" s="10">
        <f>IF(C9,20%,15%)</f>
        <v>0.15</v>
      </c>
      <c r="L36" s="10"/>
      <c r="M36" s="7" t="s">
        <v>13</v>
      </c>
      <c r="N36" s="6" t="s">
        <v>0</v>
      </c>
    </row>
    <row r="37" spans="2:43" x14ac:dyDescent="0.25">
      <c r="D37" s="9">
        <f>$C$20*K37</f>
        <v>0</v>
      </c>
      <c r="E37" s="9"/>
      <c r="F37" s="9"/>
      <c r="G37" s="9"/>
      <c r="H37" s="9"/>
      <c r="I37" s="9"/>
      <c r="J37" s="9"/>
      <c r="K37" s="10">
        <v>0.15</v>
      </c>
      <c r="L37" s="10"/>
      <c r="M37" s="7" t="s">
        <v>13</v>
      </c>
      <c r="N37" s="6" t="s">
        <v>8</v>
      </c>
    </row>
    <row r="38" spans="2:43" x14ac:dyDescent="0.25">
      <c r="D38" s="9">
        <f>$C$21*K38</f>
        <v>0</v>
      </c>
      <c r="E38" s="9"/>
      <c r="F38" s="9"/>
      <c r="G38" s="9"/>
      <c r="H38" s="9"/>
      <c r="I38" s="9"/>
      <c r="J38" s="9"/>
      <c r="K38" s="10">
        <f>IF(OR(C11,AND(ISBLANK($C$12),ISBLANK($C$13),ISBLANK($C$14))),5%,15%)</f>
        <v>0.05</v>
      </c>
      <c r="L38" s="10"/>
      <c r="M38" s="7" t="s">
        <v>13</v>
      </c>
      <c r="N38" s="6" t="s">
        <v>7</v>
      </c>
      <c r="AD38" s="4"/>
      <c r="AE38" s="4"/>
      <c r="AF38" s="4"/>
      <c r="AG38" s="4"/>
      <c r="AH38" s="4"/>
      <c r="AI38" s="4"/>
      <c r="AJ38" s="4"/>
    </row>
    <row r="39" spans="2:43" x14ac:dyDescent="0.25">
      <c r="D39" s="9">
        <f>$C$22*K39</f>
        <v>0</v>
      </c>
      <c r="E39" s="9"/>
      <c r="F39" s="9"/>
      <c r="G39" s="9"/>
      <c r="H39" s="9"/>
      <c r="I39" s="9"/>
      <c r="J39" s="9"/>
      <c r="K39" s="10">
        <v>0.15</v>
      </c>
      <c r="L39" s="10"/>
      <c r="M39" s="7" t="s">
        <v>13</v>
      </c>
      <c r="N39" s="6" t="s">
        <v>1</v>
      </c>
      <c r="AD39" s="4"/>
      <c r="AE39" s="4"/>
      <c r="AF39" s="4"/>
      <c r="AG39" s="4"/>
      <c r="AH39" s="4"/>
      <c r="AI39" s="4"/>
      <c r="AJ39" s="4"/>
    </row>
    <row r="40" spans="2:43" x14ac:dyDescent="0.25">
      <c r="AG40" s="4"/>
      <c r="AH40" s="4"/>
      <c r="AI40" s="4"/>
      <c r="AJ40" s="4"/>
    </row>
    <row r="41" spans="2:43" x14ac:dyDescent="0.25">
      <c r="D41" s="9">
        <f>MIN(SUM(D36,D37,D38,D39),T41)</f>
        <v>0</v>
      </c>
      <c r="E41" s="9"/>
      <c r="F41" s="9"/>
      <c r="G41" s="9"/>
      <c r="H41" s="9"/>
      <c r="I41" s="9"/>
      <c r="J41" s="9"/>
      <c r="K41" s="19" t="s">
        <v>19</v>
      </c>
      <c r="L41" s="10"/>
      <c r="M41" s="10"/>
      <c r="N41" s="10"/>
      <c r="O41" s="10"/>
      <c r="P41" s="10"/>
      <c r="Q41" s="10"/>
      <c r="R41" s="10"/>
      <c r="S41" s="10"/>
      <c r="T41" s="12" cm="1">
        <f t="array" ref="T41">_xlfn.IFS($C$9,3000000,$C$7,2800000,TRUE,2500000)</f>
        <v>2500000</v>
      </c>
      <c r="U41" s="12"/>
      <c r="V41" s="12"/>
      <c r="W41" s="12"/>
      <c r="X41" s="12"/>
      <c r="AG41" s="5"/>
      <c r="AH41" s="5"/>
    </row>
    <row r="42" spans="2:43" x14ac:dyDescent="0.25">
      <c r="D42" s="9">
        <f>MAX(0,K42*(SUM(C19,C20,C21,C22)-AD42))+AK42</f>
        <v>1000000</v>
      </c>
      <c r="E42" s="9"/>
      <c r="F42" s="9"/>
      <c r="G42" s="9"/>
      <c r="H42" s="9"/>
      <c r="I42" s="9"/>
      <c r="J42" s="9"/>
      <c r="K42" s="15">
        <f>IF(C7,7%,5%)</f>
        <v>0.05</v>
      </c>
      <c r="L42" s="15"/>
      <c r="M42" s="20" t="s">
        <v>20</v>
      </c>
      <c r="N42" s="20"/>
      <c r="O42" s="20"/>
      <c r="P42" s="20"/>
      <c r="Q42" s="20"/>
      <c r="R42" s="20"/>
      <c r="S42" s="20"/>
      <c r="T42" s="20"/>
      <c r="U42" s="20"/>
      <c r="V42" s="20"/>
      <c r="W42" s="20"/>
      <c r="X42" s="20"/>
      <c r="Y42" s="20"/>
      <c r="Z42" s="20"/>
      <c r="AA42" s="20"/>
      <c r="AB42" s="20"/>
      <c r="AC42" s="21"/>
      <c r="AD42" s="12">
        <v>6666667</v>
      </c>
      <c r="AE42" s="12"/>
      <c r="AF42" s="12"/>
      <c r="AG42" s="12"/>
      <c r="AH42" s="12"/>
      <c r="AI42" s="23" t="s">
        <v>15</v>
      </c>
      <c r="AJ42" s="23"/>
      <c r="AK42" s="22">
        <v>1000000</v>
      </c>
      <c r="AL42" s="22"/>
      <c r="AM42" s="22"/>
      <c r="AN42" s="22"/>
      <c r="AO42" s="22"/>
      <c r="AP42" s="5"/>
      <c r="AQ42" s="5"/>
    </row>
    <row r="43" spans="2:43" x14ac:dyDescent="0.25">
      <c r="D43" s="9">
        <v>6000000</v>
      </c>
      <c r="E43" s="9"/>
      <c r="F43" s="9"/>
      <c r="G43" s="9"/>
      <c r="H43" s="9"/>
      <c r="I43" s="9"/>
      <c r="J43" s="9"/>
      <c r="K43" s="1" t="s">
        <v>16</v>
      </c>
    </row>
    <row r="44" spans="2:43" x14ac:dyDescent="0.25"/>
    <row r="45" spans="2:43" x14ac:dyDescent="0.25">
      <c r="K45" s="11">
        <f>ROUNDDOWN(MIN(MIN(MAX(D41,D42),D43),K47),0)</f>
        <v>0</v>
      </c>
      <c r="L45" s="11"/>
      <c r="M45" s="11"/>
      <c r="N45" s="11"/>
      <c r="O45" s="11"/>
      <c r="P45" s="11"/>
      <c r="Q45" s="11"/>
      <c r="R45" s="11"/>
      <c r="S45" s="11"/>
      <c r="T45" s="11"/>
      <c r="U45" s="13" t="s">
        <v>12</v>
      </c>
      <c r="V45" s="14"/>
      <c r="W45" s="14"/>
      <c r="X45" s="14"/>
      <c r="Y45" s="14"/>
      <c r="Z45" s="14"/>
      <c r="AA45" s="14"/>
      <c r="AB45" s="14"/>
      <c r="AC45" s="14"/>
      <c r="AD45" s="14"/>
      <c r="AE45" s="14"/>
    </row>
    <row r="46" spans="2:43" x14ac:dyDescent="0.25">
      <c r="K46" s="16">
        <f>MAX(K47-K45,0)</f>
        <v>0</v>
      </c>
      <c r="L46" s="17"/>
      <c r="M46" s="17"/>
      <c r="N46" s="17"/>
      <c r="O46" s="17"/>
      <c r="P46" s="17"/>
      <c r="Q46" s="17"/>
      <c r="R46" s="17"/>
      <c r="S46" s="17"/>
      <c r="T46" s="18"/>
      <c r="U46" s="1" t="s">
        <v>25</v>
      </c>
      <c r="V46" s="1"/>
      <c r="W46" s="1"/>
      <c r="X46" s="1"/>
      <c r="Y46" s="1"/>
      <c r="Z46" s="1"/>
      <c r="AA46" s="1"/>
      <c r="AB46" s="1"/>
      <c r="AC46" s="1"/>
      <c r="AD46" s="1"/>
      <c r="AE46" s="1"/>
    </row>
    <row r="47" spans="2:43" x14ac:dyDescent="0.25">
      <c r="K47" s="11">
        <f>ROUNDDOWN(SUM(D36:J39),0)</f>
        <v>0</v>
      </c>
      <c r="L47" s="11"/>
      <c r="M47" s="11"/>
      <c r="N47" s="11"/>
      <c r="O47" s="11"/>
      <c r="P47" s="11"/>
      <c r="Q47" s="11"/>
      <c r="R47" s="11"/>
      <c r="S47" s="11"/>
      <c r="T47" s="11"/>
      <c r="U47" s="1" t="s">
        <v>18</v>
      </c>
      <c r="V47" s="1"/>
      <c r="W47" s="1"/>
      <c r="X47" s="1"/>
      <c r="Y47" s="1"/>
      <c r="Z47" s="1"/>
      <c r="AA47" s="1"/>
      <c r="AB47" s="1"/>
      <c r="AC47" s="1"/>
      <c r="AD47" s="1"/>
    </row>
    <row r="48" spans="2:43" x14ac:dyDescent="0.25"/>
    <row r="49" x14ac:dyDescent="0.25"/>
  </sheetData>
  <sheetProtection algorithmName="SHA-512" hashValue="Xp4rmVoaxKsfvNrykaY8znPQSn+YrIAYz57AfxP5pYPQruRwURAEFUD+Oz4OipUp91HPH1NNl5S8kd5WizIVBw==" saltValue="RLE+rSqwurZLvDKyzhqwPQ==" spinCount="100000" sheet="1" objects="1" scenarios="1"/>
  <mergeCells count="52">
    <mergeCell ref="C6:D6"/>
    <mergeCell ref="C7:D7"/>
    <mergeCell ref="A1:AR1"/>
    <mergeCell ref="C9:D9"/>
    <mergeCell ref="B3:AQ4"/>
    <mergeCell ref="E7:AR8"/>
    <mergeCell ref="C12:D12"/>
    <mergeCell ref="C13:D13"/>
    <mergeCell ref="C14:D14"/>
    <mergeCell ref="C22:I22"/>
    <mergeCell ref="C11:D11"/>
    <mergeCell ref="E14:AR15"/>
    <mergeCell ref="C19:I19"/>
    <mergeCell ref="C20:I20"/>
    <mergeCell ref="E9:AR10"/>
    <mergeCell ref="K27:L27"/>
    <mergeCell ref="K28:L28"/>
    <mergeCell ref="H24:AQ24"/>
    <mergeCell ref="D27:J27"/>
    <mergeCell ref="D28:J28"/>
    <mergeCell ref="D26:J26"/>
    <mergeCell ref="K26:L26"/>
    <mergeCell ref="D39:J39"/>
    <mergeCell ref="C21:I21"/>
    <mergeCell ref="B24:G24"/>
    <mergeCell ref="B34:G34"/>
    <mergeCell ref="D37:J37"/>
    <mergeCell ref="D38:J38"/>
    <mergeCell ref="D30:J30"/>
    <mergeCell ref="D36:J36"/>
    <mergeCell ref="H34:AQ34"/>
    <mergeCell ref="AD42:AH42"/>
    <mergeCell ref="K41:S41"/>
    <mergeCell ref="M42:AC42"/>
    <mergeCell ref="AK42:AO42"/>
    <mergeCell ref="AI42:AJ42"/>
    <mergeCell ref="D29:J29"/>
    <mergeCell ref="K29:L29"/>
    <mergeCell ref="J32:S32"/>
    <mergeCell ref="K47:T47"/>
    <mergeCell ref="D41:J41"/>
    <mergeCell ref="D42:J42"/>
    <mergeCell ref="T41:X41"/>
    <mergeCell ref="K36:L36"/>
    <mergeCell ref="K37:L37"/>
    <mergeCell ref="K38:L38"/>
    <mergeCell ref="K39:L39"/>
    <mergeCell ref="U45:AE45"/>
    <mergeCell ref="K42:L42"/>
    <mergeCell ref="D43:J43"/>
    <mergeCell ref="K45:T45"/>
    <mergeCell ref="K46:T46"/>
  </mergeCells>
  <conditionalFormatting sqref="A26:AR32">
    <cfRule type="expression" dxfId="2" priority="3">
      <formula>NOT($C$6=9%)</formula>
    </cfRule>
  </conditionalFormatting>
  <conditionalFormatting sqref="A36:XFD39 A40:AA40 AG40:XFD41 A41:K41 T41:AA41 A42:M42 AD42:XFD42 A43:XFD45 A46:K46 U46:XFD46 A47:XFD48">
    <cfRule type="expression" dxfId="1" priority="4">
      <formula>NOT($C$6=4%)</formula>
    </cfRule>
  </conditionalFormatting>
  <conditionalFormatting sqref="C19:C22">
    <cfRule type="cellIs" dxfId="0" priority="1" stopIfTrue="1" operator="lessThan">
      <formula>$AF$150</formula>
    </cfRule>
  </conditionalFormatting>
  <dataValidations count="2">
    <dataValidation type="list" allowBlank="1" showInputMessage="1" showErrorMessage="1" sqref="C6:D6" xr:uid="{E82E02F5-E9A5-4F74-9BB7-600414DB08EC}">
      <formula1>"9%,4%"</formula1>
    </dataValidation>
    <dataValidation type="list" allowBlank="1" showInputMessage="1" showErrorMessage="1" sqref="C7:D7 C9:D9 C11:D14" xr:uid="{664C9349-107E-4E70-83ED-467EC1C322E1}">
      <formula1>"TRUE"</formula1>
    </dataValidation>
  </dataValidations>
  <pageMargins left="0.7" right="0.7" top="0.75" bottom="0.75" header="0.3" footer="0.3"/>
</worksheet>
</file>

<file path=docMetadata/LabelInfo.xml><?xml version="1.0" encoding="utf-8"?>
<clbl:labelList xmlns:clbl="http://schemas.microsoft.com/office/2020/mipLabelMetadata">
  <clbl:label id="{c66bc13f-37fb-424e-b953-b4dd215cda73}" enabled="1" method="Standard" siteId="{3bee5c8a-6cb4-4c10-a77b-cd2eaeb7534e}"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Calculator</vt:lpstr>
    </vt:vector>
  </TitlesOfParts>
  <Company>California State Treasurer's Office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Gullikson, Sarah</dc:creator>
  <cp:lastModifiedBy>Gullikson, Sarah</cp:lastModifiedBy>
  <dcterms:created xsi:type="dcterms:W3CDTF">2024-04-05T19:50:26Z</dcterms:created>
  <dcterms:modified xsi:type="dcterms:W3CDTF">2026-01-10T00:36:06Z</dcterms:modified>
</cp:coreProperties>
</file>